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4.xml" ContentType="application/vnd.openxmlformats-officedocument.drawing+xml"/>
  <Override PartName="/xl/ctrlProps/ctrlProp16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 codeName="{4D1C537B-E38A-612A-F078-A93A15B4B7F4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grpleg-my.sharepoint.com/personal/jose_alfaro_legrand_com/Documents/LINEAS/WIRING DEVICES/LIVING NOW/COTIZADOR/"/>
    </mc:Choice>
  </mc:AlternateContent>
  <xr:revisionPtr revIDLastSave="101" documentId="8_{DCF97E60-E244-498F-A2E6-29CAAA46DC66}" xr6:coauthVersionLast="47" xr6:coauthVersionMax="47" xr10:uidLastSave="{5D2DEDAB-4A75-401D-A2F5-3BF9738F5611}"/>
  <workbookProtection workbookAlgorithmName="SHA-512" workbookHashValue="siZWB8n1fsgMRd65j0pyRu1US5QHpQz3sRkbqTFvknDKSafgCzoaxDYG0C+CSKyEv5Dws8PUuXq/dZaQ14qi7w==" workbookSaltValue="fvTFIwcVPmleZqJDUJHdPA==" workbookSpinCount="100000" lockStructure="1"/>
  <bookViews>
    <workbookView xWindow="-120" yWindow="-120" windowWidth="29040" windowHeight="15840" firstSheet="2" activeTab="2" xr2:uid="{50DE01B1-46AF-4D09-BAF2-5F7389E49950}"/>
  </bookViews>
  <sheets>
    <sheet name="LISTA ARTICULOS" sheetId="2" state="hidden" r:id="rId1"/>
    <sheet name="CONTROL" sheetId="3" state="hidden" r:id="rId2"/>
    <sheet name="COTIZADOR" sheetId="4" r:id="rId3"/>
    <sheet name="LISTADO" sheetId="5" r:id="rId4"/>
  </sheets>
  <externalReferences>
    <externalReference r:id="rId5"/>
    <externalReference r:id="rId6"/>
    <externalReference r:id="rId7"/>
  </externalReferences>
  <definedNames>
    <definedName name="_3584C">'LISTA ARTICULOS'!$C$120</definedName>
    <definedName name="_502E">'LISTA ARTICULOS'!$C$71</definedName>
    <definedName name="_503MS">'LISTA ARTICULOS'!$C$72</definedName>
    <definedName name="_504E">'LISTA ARTICULOS'!$C$73</definedName>
    <definedName name="_506L">'LISTA ARTICULOS'!$C$74</definedName>
    <definedName name="_xlnm._FilterDatabase" localSheetId="1" hidden="1">CONTROL!$O$2:$P$7</definedName>
    <definedName name="_xlnm._FilterDatabase" localSheetId="0" hidden="1">'LISTA ARTICULOS'!$B$2:$AP$140</definedName>
    <definedName name="_xlnm._FilterDatabase" localSheetId="3" hidden="1">LISTADO!#REF!</definedName>
    <definedName name="ARREGLAR">'[1]Equinox, Audio'!#REF!</definedName>
    <definedName name="AUTA">'[2]Vantage New Products'!$W$4</definedName>
    <definedName name="AUTB">'[2]Vantage New Products'!$W$5</definedName>
    <definedName name="AUTC">'[2]Vantage New Products'!$W$6</definedName>
    <definedName name="AUTD">'[2]Vantage New Products'!$W$7</definedName>
    <definedName name="AUTE">'[2]Vantage New Products'!$W$8</definedName>
    <definedName name="AUTF">'[1]Equinox, Audio'!#REF!</definedName>
    <definedName name="Blanco">'LISTA ARTICULOS'!$C$141</definedName>
    <definedName name="Blue3">'[3]On-Q New Products'!#REF!</definedName>
    <definedName name="BLUM">'[3]On-Q New Products'!$M$7</definedName>
    <definedName name="BROA">'[2]Vantage New Products'!$V$4</definedName>
    <definedName name="BROB">'[2]Vantage New Products'!$V$5</definedName>
    <definedName name="BROC">'[2]Vantage New Products'!$V$6</definedName>
    <definedName name="BROD">'[2]Vantage New Products'!$V$7</definedName>
    <definedName name="BROE">'[2]Vantage New Products'!$V$8</definedName>
    <definedName name="BROF">'[1]Equinox, Audio'!#REF!</definedName>
    <definedName name="CustomerPricing">'[3]On-Q New Products'!$E$388:$E$398</definedName>
    <definedName name="DE">'[1]Equinox, Audio'!#REF!</definedName>
    <definedName name="DesignCenterData">#REF!</definedName>
    <definedName name="DIAA">'[2]Vantage New Products'!$R$4</definedName>
    <definedName name="DIAB">'[2]Vantage New Products'!$R$5</definedName>
    <definedName name="DIAC">'[2]Vantage New Products'!$R$6</definedName>
    <definedName name="DIAD">'[2]Vantage New Products'!$R$7</definedName>
    <definedName name="DIAE">'[2]Vantage New Products'!$R$8</definedName>
    <definedName name="DIAF">'[1]Equinox, Audio'!#REF!</definedName>
    <definedName name="fotoart">INDIRECT(CONTROL!$P$3)</definedName>
    <definedName name="fotoart2">INDIRECT(CONTROL!$N$4)</definedName>
    <definedName name="fotoart3">INDIRECT(CONTROL!$N$5)</definedName>
    <definedName name="fotoart4">INDIRECT(CONTROL!$N$6)</definedName>
    <definedName name="G">'[3]On-Q New Products'!#REF!</definedName>
    <definedName name="Gol">'[1]Equinox, Audio'!#REF!</definedName>
    <definedName name="GOLA">'[2]Vantage New Products'!$T$4</definedName>
    <definedName name="GOLB">'[2]Vantage New Products'!$T$5</definedName>
    <definedName name="GOLC">'[2]Vantage New Products'!$T$6</definedName>
    <definedName name="GOLD">'[2]Vantage New Products'!$T$7</definedName>
    <definedName name="GOLE">'[2]Vantage New Products'!$T$8</definedName>
    <definedName name="GOLF">'[1]Equinox, Audio'!#REF!</definedName>
    <definedName name="hhjj">'[1]Equinox, Audio'!#REF!</definedName>
    <definedName name="Imagen1">INDIRECT(CONTROL!$P$3)</definedName>
    <definedName name="indice">'[3]On-Q New Products'!#REF!</definedName>
    <definedName name="INTA">'[2]Vantage New Products'!$Q$4</definedName>
    <definedName name="INTB">'[2]Vantage New Products'!$Q$5</definedName>
    <definedName name="INTC">'[2]Vantage New Products'!$Q$6</definedName>
    <definedName name="INTD">'[2]Vantage New Products'!$Q$7</definedName>
    <definedName name="INTE">'[2]Vantage New Products'!$Q$8</definedName>
    <definedName name="INTLA">'[2]Vantage New Products'!$Z$4</definedName>
    <definedName name="INTLB">'[2]Vantage New Products'!$Z$5</definedName>
    <definedName name="INTLC">'[2]Vantage New Products'!$Z$6</definedName>
    <definedName name="INTLD">'[2]Vantage New Products'!$Z$7</definedName>
    <definedName name="INTLE">'[2]Vantage New Products'!$Z$8</definedName>
    <definedName name="K4001_">'LISTA ARTICULOS'!$C$3</definedName>
    <definedName name="K4003_">'LISTA ARTICULOS'!$C$4</definedName>
    <definedName name="K4003C">'LISTA ARTICULOS'!$C$111</definedName>
    <definedName name="K4003CW">'LISTA ARTICULOS'!$C$121</definedName>
    <definedName name="K4004_">'LISTA ARTICULOS'!$C$5</definedName>
    <definedName name="K4005_">'LISTA ARTICULOS'!$C$6</definedName>
    <definedName name="K4027C">'LISTA ARTICULOS'!$C$125</definedName>
    <definedName name="K4027CW">'LISTA ARTICULOS'!$C$129</definedName>
    <definedName name="K4034_">'LISTA ARTICULOS'!$C$7</definedName>
    <definedName name="K4202F">'LISTA ARTICULOS'!$C$56</definedName>
    <definedName name="K4284P">'LISTA ARTICULOS'!$C$63</definedName>
    <definedName name="K4285C1">'LISTA ARTICULOS'!$C$40</definedName>
    <definedName name="K4285C2">'LISTA ARTICULOS'!$C$44</definedName>
    <definedName name="K4286C2">'LISTA ARTICULOS'!$C$45</definedName>
    <definedName name="K4287C2">'LISTA ARTICULOS'!$C$46</definedName>
    <definedName name="K4411_">'LISTA ARTICULOS'!$C$11</definedName>
    <definedName name="K4411C">'LISTA ARTICULOS'!$C$116</definedName>
    <definedName name="K4411CM2">'LISTA ARTICULOS'!$C$112</definedName>
    <definedName name="K4500C">'LISTA ARTICULOS'!$C$107</definedName>
    <definedName name="K4531C">'LISTA ARTICULOS'!$C$133</definedName>
    <definedName name="K4702_">'LISTA ARTICULOS'!$C$67</definedName>
    <definedName name="K4703_">'LISTA ARTICULOS'!$C$68</definedName>
    <definedName name="K4704_">'LISTA ARTICULOS'!$C$69</definedName>
    <definedName name="K4706_">'LISTA ARTICULOS'!$C$70</definedName>
    <definedName name="k4743v127t">'LISTA ARTICULOS'!$C$137</definedName>
    <definedName name="k4950_">'LISTA ARTICULOS'!$C$36</definedName>
    <definedName name="KA4802DA">'LISTA ARTICULOS'!$C$75</definedName>
    <definedName name="KA4802DG">'LISTA ARTICULOS'!$C$77</definedName>
    <definedName name="KA4802DM">'LISTA ARTICULOS'!$C$79</definedName>
    <definedName name="KA4802DW">'LISTA ARTICULOS'!$C$81</definedName>
    <definedName name="KA4802KG">'LISTA ARTICULOS'!$C$83</definedName>
    <definedName name="KA4802KM">'LISTA ARTICULOS'!$C$85</definedName>
    <definedName name="KA4802KW">'LISTA ARTICULOS'!$C$87</definedName>
    <definedName name="KA4802LG">'LISTA ARTICULOS'!$C$105</definedName>
    <definedName name="KA4802LM">'LISTA ARTICULOS'!$C$89</definedName>
    <definedName name="KA4802MM">'LISTA ARTICULOS'!$C$91</definedName>
    <definedName name="KA4802MW">'LISTA ARTICULOS'!$C$93</definedName>
    <definedName name="KA4802NG">'LISTA ARTICULOS'!$C$95</definedName>
    <definedName name="KA4802NW">'LISTA ARTICULOS'!$C$97</definedName>
    <definedName name="KA4802ZG">'LISTA ARTICULOS'!$C$99</definedName>
    <definedName name="KA4802ZM">'LISTA ARTICULOS'!$C$101</definedName>
    <definedName name="KA4802ZW">'LISTA ARTICULOS'!$C$103</definedName>
    <definedName name="KA4803DA">'LISTA ARTICULOS'!$C$76</definedName>
    <definedName name="KA4803DG">'LISTA ARTICULOS'!$C$78</definedName>
    <definedName name="KA4803DM">'LISTA ARTICULOS'!$C$80</definedName>
    <definedName name="KA4803DW">'LISTA ARTICULOS'!$C$82</definedName>
    <definedName name="KA4803KG">'LISTA ARTICULOS'!$C$84</definedName>
    <definedName name="KA4803KM">'LISTA ARTICULOS'!$C$86</definedName>
    <definedName name="KA4803KW">'LISTA ARTICULOS'!$C$88</definedName>
    <definedName name="KA4803LG">'LISTA ARTICULOS'!$C$106</definedName>
    <definedName name="KA4803LM">'LISTA ARTICULOS'!$C$90</definedName>
    <definedName name="KA4803MM">'LISTA ARTICULOS'!$C$92</definedName>
    <definedName name="KA4803MW">'LISTA ARTICULOS'!$C$94</definedName>
    <definedName name="KA4803NG">'LISTA ARTICULOS'!$C$96</definedName>
    <definedName name="KA4803NW">'LISTA ARTICULOS'!$C$98</definedName>
    <definedName name="KA4803ZG">'LISTA ARTICULOS'!$C$100</definedName>
    <definedName name="KA4803ZM">'LISTA ARTICULOS'!$C$102</definedName>
    <definedName name="KA4803ZW">'LISTA ARTICULOS'!$C$104</definedName>
    <definedName name="KG00">'LISTA ARTICULOS'!$C$38</definedName>
    <definedName name="KG01_">'LISTA ARTICULOS'!$C$10</definedName>
    <definedName name="KG07_">'LISTA ARTICULOS'!$C$50</definedName>
    <definedName name="KG08_">'LISTA ARTICULOS'!$C$59</definedName>
    <definedName name="KG10C">'LISTA ARTICULOS'!$C$42</definedName>
    <definedName name="KG12C">'LISTA ARTICULOS'!$C$48</definedName>
    <definedName name="KG14_">'LISTA ARTICULOS'!$C$66</definedName>
    <definedName name="KG19_">'LISTA ARTICULOS'!$C$13</definedName>
    <definedName name="KG30M2">'LISTA ARTICULOS'!$C$108</definedName>
    <definedName name="KG31_">'LISTA ARTICULOS'!$C$135</definedName>
    <definedName name="KG32_">'LISTA ARTICULOS'!$C$127</definedName>
    <definedName name="KG33_">'LISTA ARTICULOS'!$C$117</definedName>
    <definedName name="KG33M2">'LISTA ARTICULOS'!$C$113</definedName>
    <definedName name="KG40M2">'LISTA ARTICULOS'!$C$138</definedName>
    <definedName name="KG4126_">'LISTA ARTICULOS'!$C$18</definedName>
    <definedName name="KG4129_">'LISTA ARTICULOS'!$C$15</definedName>
    <definedName name="KG4185_">'LISTA ARTICULOS'!$C$24</definedName>
    <definedName name="KG4188_">'LISTA ARTICULOS'!$C$27</definedName>
    <definedName name="KG4188GFG6">'LISTA ARTICULOS'!$C$30</definedName>
    <definedName name="KG4258RJ11">'LISTA ARTICULOS'!$C$60</definedName>
    <definedName name="KG4279C6">'LISTA ARTICULOS'!$C$53</definedName>
    <definedName name="KG42M2">'LISTA ARTICULOS'!$C$122</definedName>
    <definedName name="KG43M2">'LISTA ARTICULOS'!$C$130</definedName>
    <definedName name="KG51_">'LISTA ARTICULOS'!$C$23</definedName>
    <definedName name="KG52_">'LISTA ARTICULOS'!$C$33</definedName>
    <definedName name="KM00">'LISTA ARTICULOS'!$C$39</definedName>
    <definedName name="KM01_">'LISTA ARTICULOS'!$C$9</definedName>
    <definedName name="KM07_">'LISTA ARTICULOS'!$C$51</definedName>
    <definedName name="KM08_">'LISTA ARTICULOS'!$C$58</definedName>
    <definedName name="KM10C">'LISTA ARTICULOS'!$C$43</definedName>
    <definedName name="KM12C">'LISTA ARTICULOS'!$C$49</definedName>
    <definedName name="KM14_">'LISTA ARTICULOS'!$C$65</definedName>
    <definedName name="KM19_">'LISTA ARTICULOS'!$C$14</definedName>
    <definedName name="KM30M2">'LISTA ARTICULOS'!$C$109</definedName>
    <definedName name="KM31_">'LISTA ARTICULOS'!$C$136</definedName>
    <definedName name="KM32_">'LISTA ARTICULOS'!$C$128</definedName>
    <definedName name="KM33_">'LISTA ARTICULOS'!$C$118</definedName>
    <definedName name="KM33M2">'LISTA ARTICULOS'!$C$114</definedName>
    <definedName name="KM40M2">'LISTA ARTICULOS'!$C$139</definedName>
    <definedName name="KM4126_">'LISTA ARTICULOS'!$C$19</definedName>
    <definedName name="KM4129_">'LISTA ARTICULOS'!$C$16</definedName>
    <definedName name="KM4185_">'LISTA ARTICULOS'!$C$25</definedName>
    <definedName name="KM4188_">'LISTA ARTICULOS'!$C$28</definedName>
    <definedName name="KM4188GFG6">'LISTA ARTICULOS'!$C$31</definedName>
    <definedName name="KM4258RJ11">'LISTA ARTICULOS'!$C$61</definedName>
    <definedName name="KM4279C6">'LISTA ARTICULOS'!$C$55</definedName>
    <definedName name="KM42M2">'LISTA ARTICULOS'!$C$123</definedName>
    <definedName name="KM43M2">'LISTA ARTICULOS'!$C$131</definedName>
    <definedName name="KM51_">'LISTA ARTICULOS'!$C$22</definedName>
    <definedName name="KM52_">'LISTA ARTICULOS'!$C$34</definedName>
    <definedName name="KW00">'LISTA ARTICULOS'!$C$37</definedName>
    <definedName name="KW01_">'LISTA ARTICULOS'!$C$8</definedName>
    <definedName name="KW07_">'LISTA ARTICULOS'!$C$52</definedName>
    <definedName name="KW08_">'LISTA ARTICULOS'!$C$57</definedName>
    <definedName name="KW10C">'LISTA ARTICULOS'!$C$41</definedName>
    <definedName name="KW12C">'LISTA ARTICULOS'!$C$47</definedName>
    <definedName name="KW14_">'LISTA ARTICULOS'!$C$64</definedName>
    <definedName name="KW19_">'LISTA ARTICULOS'!$C$12</definedName>
    <definedName name="KW30M2">'LISTA ARTICULOS'!$C$110</definedName>
    <definedName name="KW31_">'LISTA ARTICULOS'!$C$134</definedName>
    <definedName name="KW32_">'LISTA ARTICULOS'!$C$126</definedName>
    <definedName name="KW33_">'LISTA ARTICULOS'!$C$119</definedName>
    <definedName name="KW33M2">'LISTA ARTICULOS'!$C$115</definedName>
    <definedName name="KW40M2">'LISTA ARTICULOS'!$C$140</definedName>
    <definedName name="KW4126_">'LISTA ARTICULOS'!$C$20</definedName>
    <definedName name="KW4129_">'LISTA ARTICULOS'!$C$17</definedName>
    <definedName name="KW4185_">'LISTA ARTICULOS'!$C$26</definedName>
    <definedName name="KW4188_">'LISTA ARTICULOS'!$C$29</definedName>
    <definedName name="KW4188GFG6">'LISTA ARTICULOS'!$C$32</definedName>
    <definedName name="KW4258RJ11">'LISTA ARTICULOS'!$C$62</definedName>
    <definedName name="KW4279C6">'LISTA ARTICULOS'!$C$54</definedName>
    <definedName name="KW42M2">'LISTA ARTICULOS'!$C$124</definedName>
    <definedName name="KW43M2">'LISTA ARTICULOS'!$C$132</definedName>
    <definedName name="KW51_">'LISTA ARTICULOS'!$C$21</definedName>
    <definedName name="KW52_">'LISTA ARTICULOS'!$C$35</definedName>
    <definedName name="ORGA">'[3]On-Q New Products'!$O$3</definedName>
    <definedName name="ORGB">'[3]On-Q New Products'!$O$4</definedName>
    <definedName name="ORGC">'[3]On-Q New Products'!$O$5</definedName>
    <definedName name="ORGD">'[3]On-Q New Products'!$O$6</definedName>
    <definedName name="ORGM">'[3]On-Q New Products'!$O$7</definedName>
    <definedName name="PLAA">'[2]Vantage New Products'!$S$4</definedName>
    <definedName name="PLAB">'[2]Vantage New Products'!$S$5</definedName>
    <definedName name="PLAC">'[2]Vantage New Products'!$S$6</definedName>
    <definedName name="PLAD">'[2]Vantage New Products'!$S$7</definedName>
    <definedName name="PLAE">'[2]Vantage New Products'!$S$8</definedName>
    <definedName name="PLAF">'[1]Equinox, Audio'!#REF!</definedName>
    <definedName name="SILA">'[2]Vantage New Products'!$U$4</definedName>
    <definedName name="SILB">'[2]Vantage New Products'!$U$5</definedName>
    <definedName name="SILC">'[2]Vantage New Products'!$U$6</definedName>
    <definedName name="SILD">'[2]Vantage New Products'!$U$7</definedName>
    <definedName name="SILE">'[2]Vantage New Products'!$U$8</definedName>
    <definedName name="SILF">'[1]Equinox, Audio'!#REF!</definedName>
    <definedName name="V">'[1]Equinox, Audio'!#REF!</definedName>
    <definedName name="WHTM">'[3]On-Q New Products'!$L$7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10" i="3" l="1"/>
  <c r="AL1" i="2" s="1"/>
  <c r="AL125" i="2" s="1"/>
  <c r="AT10" i="3"/>
  <c r="AM1" i="2" s="1"/>
  <c r="AM111" i="2" s="1"/>
  <c r="AU10" i="3"/>
  <c r="AN1" i="2" s="1"/>
  <c r="AR10" i="3"/>
  <c r="AK1" i="2" s="1"/>
  <c r="AS8" i="3"/>
  <c r="X1" i="2" s="1"/>
  <c r="AT8" i="3"/>
  <c r="Y1" i="2" s="1"/>
  <c r="Y111" i="2" s="1"/>
  <c r="AU8" i="3"/>
  <c r="AE1" i="2" s="1"/>
  <c r="AV8" i="3"/>
  <c r="Z1" i="2" s="1"/>
  <c r="AW8" i="3"/>
  <c r="AJ1" i="2" s="1"/>
  <c r="AJ116" i="2" s="1"/>
  <c r="AX8" i="3"/>
  <c r="AI1" i="2" s="1"/>
  <c r="AI116" i="2" s="1"/>
  <c r="AY8" i="3"/>
  <c r="AA1" i="2" s="1"/>
  <c r="AA68" i="2" s="1"/>
  <c r="AZ8" i="3"/>
  <c r="AB1" i="2" s="1"/>
  <c r="AB68" i="2" s="1"/>
  <c r="BA8" i="3"/>
  <c r="AF1" i="2" s="1"/>
  <c r="AF68" i="2" s="1"/>
  <c r="AR8" i="3"/>
  <c r="W1" i="2" s="1"/>
  <c r="AS6" i="3"/>
  <c r="P1" i="2" s="1"/>
  <c r="AT6" i="3"/>
  <c r="Q1" i="2" s="1"/>
  <c r="AU6" i="3"/>
  <c r="R1" i="2" s="1"/>
  <c r="AV6" i="3"/>
  <c r="S1" i="2" s="1"/>
  <c r="AW6" i="3"/>
  <c r="T1" i="2" s="1"/>
  <c r="AX6" i="3"/>
  <c r="AC1" i="2" s="1"/>
  <c r="AY6" i="3"/>
  <c r="AG1" i="2" s="1"/>
  <c r="AZ6" i="3"/>
  <c r="AH1" i="2" s="1"/>
  <c r="AH68" i="2" s="1"/>
  <c r="BA6" i="3"/>
  <c r="AD1" i="2" s="1"/>
  <c r="AD63" i="2" s="1"/>
  <c r="BB6" i="3"/>
  <c r="AP1" i="2" s="1"/>
  <c r="AR6" i="3"/>
  <c r="O1" i="2" s="1"/>
  <c r="O68" i="2" s="1"/>
  <c r="AS4" i="3"/>
  <c r="H1" i="2" s="1"/>
  <c r="AT4" i="3"/>
  <c r="I1" i="2" s="1"/>
  <c r="AU4" i="3"/>
  <c r="J1" i="2" s="1"/>
  <c r="AV4" i="3"/>
  <c r="K1" i="2" s="1"/>
  <c r="AW4" i="3"/>
  <c r="N1" i="2" s="1"/>
  <c r="AX4" i="3"/>
  <c r="L1" i="2" s="1"/>
  <c r="L4" i="2" s="1"/>
  <c r="AY4" i="3"/>
  <c r="M1" i="2" s="1"/>
  <c r="M68" i="2" s="1"/>
  <c r="AZ4" i="3"/>
  <c r="U1" i="2" s="1"/>
  <c r="BA4" i="3"/>
  <c r="V1" i="2" s="1"/>
  <c r="BB4" i="3"/>
  <c r="AO1" i="2" s="1"/>
  <c r="AR4" i="3"/>
  <c r="G1" i="2" s="1"/>
  <c r="AL4" i="3"/>
  <c r="AK4" i="3"/>
  <c r="AI4" i="3"/>
  <c r="AH4" i="3"/>
  <c r="AG4" i="3"/>
  <c r="AJ4" i="3"/>
  <c r="AM4" i="3"/>
  <c r="AN4" i="3"/>
  <c r="AF4" i="3"/>
  <c r="G7" i="2" l="1"/>
  <c r="H68" i="2"/>
  <c r="AA111" i="2"/>
  <c r="AC36" i="2"/>
  <c r="G3" i="2"/>
  <c r="H36" i="2"/>
  <c r="AG36" i="2"/>
  <c r="N68" i="2"/>
  <c r="AM36" i="2"/>
  <c r="Q68" i="2"/>
  <c r="Z116" i="2"/>
  <c r="AP68" i="2"/>
  <c r="G36" i="2"/>
  <c r="Q36" i="2"/>
  <c r="AC44" i="2"/>
  <c r="AZ44" i="2" s="1"/>
  <c r="BC44" i="2" s="1"/>
  <c r="W68" i="2"/>
  <c r="AK125" i="2"/>
  <c r="N36" i="2"/>
  <c r="K4" i="2"/>
  <c r="W36" i="2"/>
  <c r="AH45" i="2"/>
  <c r="AZ45" i="2" s="1"/>
  <c r="BC45" i="2" s="1"/>
  <c r="Y68" i="2"/>
  <c r="AM125" i="2"/>
  <c r="AH36" i="2"/>
  <c r="N4" i="2"/>
  <c r="AA36" i="2"/>
  <c r="AG68" i="2"/>
  <c r="AB133" i="2"/>
  <c r="AI68" i="2"/>
  <c r="X68" i="2"/>
  <c r="X111" i="2"/>
  <c r="X36" i="2"/>
  <c r="R36" i="2"/>
  <c r="R68" i="2"/>
  <c r="R56" i="2"/>
  <c r="AO68" i="2"/>
  <c r="AO36" i="2"/>
  <c r="J36" i="2"/>
  <c r="J7" i="2"/>
  <c r="J68" i="2"/>
  <c r="J5" i="2"/>
  <c r="T40" i="2"/>
  <c r="T68" i="2"/>
  <c r="K36" i="2"/>
  <c r="M7" i="2"/>
  <c r="AG46" i="2"/>
  <c r="AZ46" i="2" s="1"/>
  <c r="BB46" i="2" s="1"/>
  <c r="I68" i="2"/>
  <c r="Z68" i="2"/>
  <c r="AJ68" i="2"/>
  <c r="AF107" i="2"/>
  <c r="AA116" i="2"/>
  <c r="G68" i="2"/>
  <c r="M6" i="2"/>
  <c r="N7" i="2"/>
  <c r="AD36" i="2"/>
  <c r="AJ36" i="2"/>
  <c r="S56" i="2"/>
  <c r="S68" i="2"/>
  <c r="AK68" i="2"/>
  <c r="L7" i="2"/>
  <c r="H3" i="2"/>
  <c r="V7" i="2"/>
  <c r="AP36" i="2"/>
  <c r="K68" i="2"/>
  <c r="AC68" i="2"/>
  <c r="AL68" i="2"/>
  <c r="W111" i="2"/>
  <c r="U36" i="2"/>
  <c r="AL36" i="2"/>
  <c r="I3" i="2"/>
  <c r="H7" i="2"/>
  <c r="U11" i="2"/>
  <c r="M36" i="2"/>
  <c r="S36" i="2"/>
  <c r="Z36" i="2"/>
  <c r="AF36" i="2"/>
  <c r="AK36" i="2"/>
  <c r="L68" i="2"/>
  <c r="U68" i="2"/>
  <c r="AD68" i="2"/>
  <c r="AM68" i="2"/>
  <c r="AE121" i="2"/>
  <c r="AZ121" i="2" s="1"/>
  <c r="BC121" i="2" s="1"/>
  <c r="AN129" i="2"/>
  <c r="AZ129" i="2" s="1"/>
  <c r="BC129" i="2" s="1"/>
  <c r="V3" i="2"/>
  <c r="I7" i="2"/>
  <c r="V11" i="2"/>
  <c r="V68" i="2"/>
  <c r="K7" i="2"/>
  <c r="AZ20" i="2"/>
  <c r="BA20" i="2" s="1"/>
  <c r="AZ19" i="2"/>
  <c r="BB19" i="2" s="1"/>
  <c r="AZ18" i="2"/>
  <c r="BB18" i="2" s="1"/>
  <c r="AZ63" i="2"/>
  <c r="BC63" i="2" s="1"/>
  <c r="AZ67" i="2"/>
  <c r="BC67" i="2" s="1"/>
  <c r="AZ69" i="2"/>
  <c r="BA69" i="2" s="1"/>
  <c r="AZ70" i="2"/>
  <c r="BB70" i="2" s="1"/>
  <c r="AZ71" i="2"/>
  <c r="BC71" i="2" s="1"/>
  <c r="AZ72" i="2"/>
  <c r="BA72" i="2" s="1"/>
  <c r="AZ73" i="2"/>
  <c r="BB73" i="2" s="1"/>
  <c r="AZ74" i="2"/>
  <c r="BB74" i="2" s="1"/>
  <c r="AZ112" i="2"/>
  <c r="BC112" i="2" s="1"/>
  <c r="AZ113" i="2"/>
  <c r="BC113" i="2" s="1"/>
  <c r="AZ114" i="2"/>
  <c r="BA114" i="2" s="1"/>
  <c r="AZ115" i="2"/>
  <c r="BB115" i="2" s="1"/>
  <c r="AZ118" i="2"/>
  <c r="BC118" i="2" s="1"/>
  <c r="AZ120" i="2"/>
  <c r="BA120" i="2" s="1"/>
  <c r="AZ137" i="2"/>
  <c r="BB137" i="2" s="1"/>
  <c r="AZ133" i="2" l="1"/>
  <c r="BC133" i="2" s="1"/>
  <c r="AZ7" i="2"/>
  <c r="BA7" i="2" s="1"/>
  <c r="BC72" i="2"/>
  <c r="BC70" i="2"/>
  <c r="BC115" i="2"/>
  <c r="BC120" i="2"/>
  <c r="BB120" i="2"/>
  <c r="BB72" i="2"/>
  <c r="BC74" i="2"/>
  <c r="BC19" i="2"/>
  <c r="BB118" i="2"/>
  <c r="BB71" i="2"/>
  <c r="BC137" i="2"/>
  <c r="BC73" i="2"/>
  <c r="BC18" i="2"/>
  <c r="BB114" i="2"/>
  <c r="BB69" i="2"/>
  <c r="BB113" i="2"/>
  <c r="BB67" i="2"/>
  <c r="BB112" i="2"/>
  <c r="BB20" i="2"/>
  <c r="BC114" i="2"/>
  <c r="BC69" i="2"/>
  <c r="BC20" i="2"/>
  <c r="BB45" i="2"/>
  <c r="BC46" i="2"/>
  <c r="BB44" i="2"/>
  <c r="BB129" i="2"/>
  <c r="BB121" i="2"/>
  <c r="BB63" i="2"/>
  <c r="BA71" i="2"/>
  <c r="BA113" i="2"/>
  <c r="BA19" i="2"/>
  <c r="BA70" i="2"/>
  <c r="BA67" i="2"/>
  <c r="BA18" i="2"/>
  <c r="BA118" i="2"/>
  <c r="BA115" i="2"/>
  <c r="BA112" i="2"/>
  <c r="BA74" i="2"/>
  <c r="BA73" i="2"/>
  <c r="AZ125" i="2"/>
  <c r="BA63" i="2"/>
  <c r="BA46" i="2"/>
  <c r="BA121" i="2"/>
  <c r="BA129" i="2"/>
  <c r="BA137" i="2"/>
  <c r="BA45" i="2"/>
  <c r="BA44" i="2"/>
  <c r="AZ11" i="2"/>
  <c r="AZ40" i="2"/>
  <c r="AZ6" i="2"/>
  <c r="AZ5" i="2"/>
  <c r="M2" i="3"/>
  <c r="L2" i="3"/>
  <c r="J7" i="3"/>
  <c r="L7" i="3" s="1"/>
  <c r="J18" i="3"/>
  <c r="L18" i="3" s="1"/>
  <c r="J19" i="3"/>
  <c r="L19" i="3" s="1"/>
  <c r="J20" i="3"/>
  <c r="K20" i="3" s="1"/>
  <c r="J44" i="3"/>
  <c r="J45" i="3"/>
  <c r="J46" i="3"/>
  <c r="K46" i="3" s="1"/>
  <c r="J67" i="3"/>
  <c r="L67" i="3" s="1"/>
  <c r="J69" i="3"/>
  <c r="J70" i="3"/>
  <c r="K70" i="3" s="1"/>
  <c r="J71" i="3"/>
  <c r="K71" i="3" s="1"/>
  <c r="J72" i="3"/>
  <c r="K72" i="3" s="1"/>
  <c r="J73" i="3"/>
  <c r="J74" i="3"/>
  <c r="L74" i="3" s="1"/>
  <c r="J112" i="3"/>
  <c r="L112" i="3" s="1"/>
  <c r="J113" i="3"/>
  <c r="K113" i="3" s="1"/>
  <c r="J114" i="3"/>
  <c r="L114" i="3" s="1"/>
  <c r="J115" i="3"/>
  <c r="L115" i="3" s="1"/>
  <c r="J120" i="3"/>
  <c r="L120" i="3" s="1"/>
  <c r="J129" i="3"/>
  <c r="L129" i="3" s="1"/>
  <c r="J137" i="3"/>
  <c r="AA119" i="2"/>
  <c r="AZ119" i="2" s="1"/>
  <c r="AA117" i="2"/>
  <c r="AZ117" i="2" s="1"/>
  <c r="J121" i="3"/>
  <c r="K121" i="3" s="1"/>
  <c r="AZ116" i="2"/>
  <c r="AZ107" i="2"/>
  <c r="J63" i="3"/>
  <c r="K63" i="3" s="1"/>
  <c r="C21" i="3"/>
  <c r="BB7" i="2" l="1"/>
  <c r="BA133" i="2"/>
  <c r="BB133" i="2"/>
  <c r="J133" i="3"/>
  <c r="K133" i="3" s="1"/>
  <c r="BC7" i="2"/>
  <c r="BC116" i="2"/>
  <c r="BB116" i="2"/>
  <c r="BB107" i="2"/>
  <c r="BC107" i="2"/>
  <c r="J5" i="3"/>
  <c r="K5" i="3" s="1"/>
  <c r="BC5" i="2"/>
  <c r="BB5" i="2"/>
  <c r="BC117" i="2"/>
  <c r="BB117" i="2"/>
  <c r="BC119" i="2"/>
  <c r="BB119" i="2"/>
  <c r="J6" i="3"/>
  <c r="K6" i="3" s="1"/>
  <c r="BC6" i="2"/>
  <c r="BB6" i="2"/>
  <c r="J40" i="3"/>
  <c r="K40" i="3" s="1"/>
  <c r="BC40" i="2"/>
  <c r="BB40" i="2"/>
  <c r="BC11" i="2"/>
  <c r="BB11" i="2"/>
  <c r="BC125" i="2"/>
  <c r="BB125" i="2"/>
  <c r="J125" i="3"/>
  <c r="K125" i="3" s="1"/>
  <c r="BA125" i="2"/>
  <c r="AZ111" i="2"/>
  <c r="AZ56" i="2"/>
  <c r="BA6" i="2"/>
  <c r="BA117" i="2"/>
  <c r="BA107" i="2"/>
  <c r="BA119" i="2"/>
  <c r="BA116" i="2"/>
  <c r="AZ4" i="2"/>
  <c r="BA40" i="2"/>
  <c r="BA11" i="2"/>
  <c r="BA5" i="2"/>
  <c r="AZ3" i="2"/>
  <c r="AZ36" i="2"/>
  <c r="AZ68" i="2"/>
  <c r="A95" i="2"/>
  <c r="A83" i="2"/>
  <c r="A86" i="2"/>
  <c r="A84" i="2"/>
  <c r="A85" i="2"/>
  <c r="A87" i="2"/>
  <c r="A88" i="2"/>
  <c r="K73" i="3"/>
  <c r="L73" i="3"/>
  <c r="K137" i="3"/>
  <c r="M137" i="3"/>
  <c r="K45" i="3"/>
  <c r="L45" i="3"/>
  <c r="K44" i="3"/>
  <c r="L44" i="3"/>
  <c r="K69" i="3"/>
  <c r="L69" i="3"/>
  <c r="L121" i="3"/>
  <c r="L20" i="3"/>
  <c r="L72" i="3"/>
  <c r="L46" i="3"/>
  <c r="L113" i="3"/>
  <c r="L70" i="3"/>
  <c r="K120" i="3"/>
  <c r="K112" i="3"/>
  <c r="K115" i="3"/>
  <c r="K114" i="3"/>
  <c r="K129" i="3"/>
  <c r="K18" i="3"/>
  <c r="K74" i="3"/>
  <c r="K67" i="3"/>
  <c r="K19" i="3"/>
  <c r="L71" i="3"/>
  <c r="L63" i="3"/>
  <c r="K7" i="3"/>
  <c r="L137" i="3"/>
  <c r="M120" i="3"/>
  <c r="M129" i="3"/>
  <c r="M121" i="3"/>
  <c r="M113" i="3"/>
  <c r="M112" i="3"/>
  <c r="M115" i="3"/>
  <c r="M114" i="3"/>
  <c r="M67" i="3"/>
  <c r="M72" i="3"/>
  <c r="M44" i="3"/>
  <c r="M71" i="3"/>
  <c r="M63" i="3"/>
  <c r="M20" i="3"/>
  <c r="M74" i="3"/>
  <c r="M70" i="3"/>
  <c r="M46" i="3"/>
  <c r="M19" i="3"/>
  <c r="M7" i="3"/>
  <c r="M73" i="3"/>
  <c r="M69" i="3"/>
  <c r="M45" i="3"/>
  <c r="M18" i="3"/>
  <c r="J107" i="3"/>
  <c r="K107" i="3" s="1"/>
  <c r="J118" i="3"/>
  <c r="K118" i="3" s="1"/>
  <c r="A102" i="2"/>
  <c r="A78" i="2"/>
  <c r="A101" i="2"/>
  <c r="A93" i="2"/>
  <c r="A77" i="2"/>
  <c r="A100" i="2"/>
  <c r="A92" i="2"/>
  <c r="A76" i="2"/>
  <c r="A99" i="2"/>
  <c r="A91" i="2"/>
  <c r="A103" i="2"/>
  <c r="A79" i="2"/>
  <c r="A94" i="2"/>
  <c r="A75" i="2"/>
  <c r="A106" i="2"/>
  <c r="A98" i="2"/>
  <c r="A90" i="2"/>
  <c r="A82" i="2"/>
  <c r="A81" i="2"/>
  <c r="A105" i="2"/>
  <c r="A97" i="2"/>
  <c r="A89" i="2"/>
  <c r="A104" i="2"/>
  <c r="A96" i="2"/>
  <c r="A80" i="2"/>
  <c r="AN105" i="2" l="1"/>
  <c r="AF105" i="2"/>
  <c r="AE105" i="2"/>
  <c r="AF81" i="2"/>
  <c r="AE81" i="2"/>
  <c r="AN81" i="2"/>
  <c r="AF91" i="2"/>
  <c r="AN91" i="2"/>
  <c r="AE91" i="2"/>
  <c r="AN87" i="2"/>
  <c r="AF87" i="2"/>
  <c r="AE87" i="2"/>
  <c r="AN99" i="2"/>
  <c r="AF99" i="2"/>
  <c r="AE99" i="2"/>
  <c r="AN85" i="2"/>
  <c r="AF85" i="2"/>
  <c r="AE85" i="2"/>
  <c r="AE93" i="2"/>
  <c r="AF93" i="2"/>
  <c r="AN93" i="2"/>
  <c r="AN103" i="2"/>
  <c r="AF103" i="2"/>
  <c r="AE103" i="2"/>
  <c r="AF101" i="2"/>
  <c r="AN101" i="2"/>
  <c r="AE101" i="2"/>
  <c r="AN89" i="2"/>
  <c r="AF89" i="2"/>
  <c r="AE89" i="2"/>
  <c r="AF75" i="2"/>
  <c r="AE75" i="2"/>
  <c r="AN75" i="2"/>
  <c r="AN83" i="2"/>
  <c r="AF83" i="2"/>
  <c r="AE83" i="2"/>
  <c r="AN79" i="2"/>
  <c r="AF79" i="2"/>
  <c r="AE79" i="2"/>
  <c r="AF97" i="2"/>
  <c r="AE97" i="2"/>
  <c r="AN97" i="2"/>
  <c r="AE77" i="2"/>
  <c r="AF77" i="2"/>
  <c r="AN77" i="2"/>
  <c r="AF95" i="2"/>
  <c r="AE95" i="2"/>
  <c r="AN95" i="2"/>
  <c r="AM80" i="2"/>
  <c r="AD80" i="2"/>
  <c r="V80" i="2"/>
  <c r="N80" i="2"/>
  <c r="AL80" i="2"/>
  <c r="AC80" i="2"/>
  <c r="U80" i="2"/>
  <c r="M80" i="2"/>
  <c r="AP80" i="2"/>
  <c r="AK80" i="2"/>
  <c r="AB80" i="2"/>
  <c r="T80" i="2"/>
  <c r="L80" i="2"/>
  <c r="AO80" i="2"/>
  <c r="AJ80" i="2"/>
  <c r="AA80" i="2"/>
  <c r="S80" i="2"/>
  <c r="K80" i="2"/>
  <c r="AI80" i="2"/>
  <c r="Z80" i="2"/>
  <c r="R80" i="2"/>
  <c r="J80" i="2"/>
  <c r="AH80" i="2"/>
  <c r="Y80" i="2"/>
  <c r="Q80" i="2"/>
  <c r="I80" i="2"/>
  <c r="AF80" i="2"/>
  <c r="AG80" i="2"/>
  <c r="X80" i="2"/>
  <c r="P80" i="2"/>
  <c r="H80" i="2"/>
  <c r="W80" i="2"/>
  <c r="O80" i="2"/>
  <c r="AP90" i="2"/>
  <c r="AM90" i="2"/>
  <c r="AD90" i="2"/>
  <c r="V90" i="2"/>
  <c r="N90" i="2"/>
  <c r="AO90" i="2"/>
  <c r="AL90" i="2"/>
  <c r="AC90" i="2"/>
  <c r="U90" i="2"/>
  <c r="M90" i="2"/>
  <c r="AK90" i="2"/>
  <c r="AB90" i="2"/>
  <c r="T90" i="2"/>
  <c r="L90" i="2"/>
  <c r="AJ90" i="2"/>
  <c r="AA90" i="2"/>
  <c r="S90" i="2"/>
  <c r="K90" i="2"/>
  <c r="AI90" i="2"/>
  <c r="Z90" i="2"/>
  <c r="R90" i="2"/>
  <c r="J90" i="2"/>
  <c r="O90" i="2"/>
  <c r="AH90" i="2"/>
  <c r="Y90" i="2"/>
  <c r="Q90" i="2"/>
  <c r="I90" i="2"/>
  <c r="AF90" i="2"/>
  <c r="G90" i="2"/>
  <c r="AG90" i="2"/>
  <c r="X90" i="2"/>
  <c r="P90" i="2"/>
  <c r="H90" i="2"/>
  <c r="W90" i="2"/>
  <c r="AM102" i="2"/>
  <c r="AD102" i="2"/>
  <c r="V102" i="2"/>
  <c r="N102" i="2"/>
  <c r="AL102" i="2"/>
  <c r="AC102" i="2"/>
  <c r="U102" i="2"/>
  <c r="M102" i="2"/>
  <c r="O102" i="2"/>
  <c r="AK102" i="2"/>
  <c r="AB102" i="2"/>
  <c r="T102" i="2"/>
  <c r="L102" i="2"/>
  <c r="AJ102" i="2"/>
  <c r="AA102" i="2"/>
  <c r="S102" i="2"/>
  <c r="K102" i="2"/>
  <c r="AP102" i="2"/>
  <c r="AI102" i="2"/>
  <c r="Z102" i="2"/>
  <c r="R102" i="2"/>
  <c r="J102" i="2"/>
  <c r="AO102" i="2"/>
  <c r="AH102" i="2"/>
  <c r="Y102" i="2"/>
  <c r="Q102" i="2"/>
  <c r="I102" i="2"/>
  <c r="G102" i="2"/>
  <c r="AG102" i="2"/>
  <c r="X102" i="2"/>
  <c r="P102" i="2"/>
  <c r="H102" i="2"/>
  <c r="AF102" i="2"/>
  <c r="W102" i="2"/>
  <c r="AM78" i="2"/>
  <c r="AC78" i="2"/>
  <c r="U78" i="2"/>
  <c r="M78" i="2"/>
  <c r="AL78" i="2"/>
  <c r="AB78" i="2"/>
  <c r="T78" i="2"/>
  <c r="L78" i="2"/>
  <c r="AK78" i="2"/>
  <c r="AA78" i="2"/>
  <c r="S78" i="2"/>
  <c r="K78" i="2"/>
  <c r="AJ78" i="2"/>
  <c r="Z78" i="2"/>
  <c r="R78" i="2"/>
  <c r="J78" i="2"/>
  <c r="AP78" i="2"/>
  <c r="AI78" i="2"/>
  <c r="Y78" i="2"/>
  <c r="Q78" i="2"/>
  <c r="I78" i="2"/>
  <c r="AO78" i="2"/>
  <c r="AH78" i="2"/>
  <c r="X78" i="2"/>
  <c r="P78" i="2"/>
  <c r="H78" i="2"/>
  <c r="AG78" i="2"/>
  <c r="W78" i="2"/>
  <c r="O78" i="2"/>
  <c r="G78" i="2"/>
  <c r="AF78" i="2"/>
  <c r="AD78" i="2"/>
  <c r="N78" i="2"/>
  <c r="V78" i="2"/>
  <c r="AM96" i="2"/>
  <c r="AD96" i="2"/>
  <c r="V96" i="2"/>
  <c r="N96" i="2"/>
  <c r="AL96" i="2"/>
  <c r="AC96" i="2"/>
  <c r="U96" i="2"/>
  <c r="M96" i="2"/>
  <c r="AP96" i="2"/>
  <c r="AK96" i="2"/>
  <c r="AB96" i="2"/>
  <c r="T96" i="2"/>
  <c r="L96" i="2"/>
  <c r="AO96" i="2"/>
  <c r="AJ96" i="2"/>
  <c r="AA96" i="2"/>
  <c r="S96" i="2"/>
  <c r="K96" i="2"/>
  <c r="AI96" i="2"/>
  <c r="Z96" i="2"/>
  <c r="R96" i="2"/>
  <c r="J96" i="2"/>
  <c r="G96" i="2"/>
  <c r="AH96" i="2"/>
  <c r="Y96" i="2"/>
  <c r="Q96" i="2"/>
  <c r="I96" i="2"/>
  <c r="W96" i="2"/>
  <c r="AG96" i="2"/>
  <c r="X96" i="2"/>
  <c r="P96" i="2"/>
  <c r="H96" i="2"/>
  <c r="AF96" i="2"/>
  <c r="O96" i="2"/>
  <c r="AP98" i="2"/>
  <c r="AM98" i="2"/>
  <c r="AD98" i="2"/>
  <c r="V98" i="2"/>
  <c r="N98" i="2"/>
  <c r="AO98" i="2"/>
  <c r="AL98" i="2"/>
  <c r="AC98" i="2"/>
  <c r="U98" i="2"/>
  <c r="M98" i="2"/>
  <c r="AK98" i="2"/>
  <c r="AB98" i="2"/>
  <c r="T98" i="2"/>
  <c r="L98" i="2"/>
  <c r="AJ98" i="2"/>
  <c r="AA98" i="2"/>
  <c r="S98" i="2"/>
  <c r="K98" i="2"/>
  <c r="AI98" i="2"/>
  <c r="Z98" i="2"/>
  <c r="R98" i="2"/>
  <c r="J98" i="2"/>
  <c r="O98" i="2"/>
  <c r="AH98" i="2"/>
  <c r="Y98" i="2"/>
  <c r="Q98" i="2"/>
  <c r="I98" i="2"/>
  <c r="AF98" i="2"/>
  <c r="W98" i="2"/>
  <c r="AG98" i="2"/>
  <c r="X98" i="2"/>
  <c r="P98" i="2"/>
  <c r="H98" i="2"/>
  <c r="G98" i="2"/>
  <c r="AM76" i="2"/>
  <c r="AC76" i="2"/>
  <c r="U76" i="2"/>
  <c r="M76" i="2"/>
  <c r="AL76" i="2"/>
  <c r="AB76" i="2"/>
  <c r="T76" i="2"/>
  <c r="L76" i="2"/>
  <c r="AK76" i="2"/>
  <c r="AA76" i="2"/>
  <c r="S76" i="2"/>
  <c r="K76" i="2"/>
  <c r="J76" i="2"/>
  <c r="AO76" i="2"/>
  <c r="AJ76" i="2"/>
  <c r="Z76" i="2"/>
  <c r="R76" i="2"/>
  <c r="AI76" i="2"/>
  <c r="Y76" i="2"/>
  <c r="Q76" i="2"/>
  <c r="I76" i="2"/>
  <c r="AF76" i="2"/>
  <c r="AH76" i="2"/>
  <c r="X76" i="2"/>
  <c r="P76" i="2"/>
  <c r="H76" i="2"/>
  <c r="AP76" i="2"/>
  <c r="AG76" i="2"/>
  <c r="W76" i="2"/>
  <c r="O76" i="2"/>
  <c r="G76" i="2"/>
  <c r="AD76" i="2"/>
  <c r="V76" i="2"/>
  <c r="N76" i="2"/>
  <c r="AM84" i="2"/>
  <c r="AD84" i="2"/>
  <c r="V84" i="2"/>
  <c r="N84" i="2"/>
  <c r="AL84" i="2"/>
  <c r="AC84" i="2"/>
  <c r="U84" i="2"/>
  <c r="M84" i="2"/>
  <c r="W84" i="2"/>
  <c r="AK84" i="2"/>
  <c r="AB84" i="2"/>
  <c r="T84" i="2"/>
  <c r="L84" i="2"/>
  <c r="AJ84" i="2"/>
  <c r="AA84" i="2"/>
  <c r="S84" i="2"/>
  <c r="K84" i="2"/>
  <c r="AI84" i="2"/>
  <c r="Z84" i="2"/>
  <c r="R84" i="2"/>
  <c r="J84" i="2"/>
  <c r="AO84" i="2"/>
  <c r="O84" i="2"/>
  <c r="AH84" i="2"/>
  <c r="Y84" i="2"/>
  <c r="Q84" i="2"/>
  <c r="I84" i="2"/>
  <c r="AF84" i="2"/>
  <c r="AP84" i="2"/>
  <c r="AG84" i="2"/>
  <c r="X84" i="2"/>
  <c r="P84" i="2"/>
  <c r="H84" i="2"/>
  <c r="G84" i="2"/>
  <c r="AM88" i="2"/>
  <c r="AD88" i="2"/>
  <c r="V88" i="2"/>
  <c r="N88" i="2"/>
  <c r="AL88" i="2"/>
  <c r="AC88" i="2"/>
  <c r="U88" i="2"/>
  <c r="M88" i="2"/>
  <c r="AP88" i="2"/>
  <c r="AK88" i="2"/>
  <c r="AB88" i="2"/>
  <c r="T88" i="2"/>
  <c r="L88" i="2"/>
  <c r="O88" i="2"/>
  <c r="AO88" i="2"/>
  <c r="AJ88" i="2"/>
  <c r="AA88" i="2"/>
  <c r="S88" i="2"/>
  <c r="K88" i="2"/>
  <c r="AI88" i="2"/>
  <c r="Z88" i="2"/>
  <c r="R88" i="2"/>
  <c r="J88" i="2"/>
  <c r="AF88" i="2"/>
  <c r="G88" i="2"/>
  <c r="AH88" i="2"/>
  <c r="Y88" i="2"/>
  <c r="Q88" i="2"/>
  <c r="I88" i="2"/>
  <c r="AG88" i="2"/>
  <c r="X88" i="2"/>
  <c r="P88" i="2"/>
  <c r="H88" i="2"/>
  <c r="W88" i="2"/>
  <c r="AP82" i="2"/>
  <c r="AM82" i="2"/>
  <c r="AD82" i="2"/>
  <c r="V82" i="2"/>
  <c r="N82" i="2"/>
  <c r="AO82" i="2"/>
  <c r="AL82" i="2"/>
  <c r="AC82" i="2"/>
  <c r="U82" i="2"/>
  <c r="M82" i="2"/>
  <c r="AK82" i="2"/>
  <c r="AB82" i="2"/>
  <c r="T82" i="2"/>
  <c r="L82" i="2"/>
  <c r="AJ82" i="2"/>
  <c r="AA82" i="2"/>
  <c r="S82" i="2"/>
  <c r="K82" i="2"/>
  <c r="AI82" i="2"/>
  <c r="Z82" i="2"/>
  <c r="R82" i="2"/>
  <c r="J82" i="2"/>
  <c r="AH82" i="2"/>
  <c r="Y82" i="2"/>
  <c r="Q82" i="2"/>
  <c r="I82" i="2"/>
  <c r="AG82" i="2"/>
  <c r="X82" i="2"/>
  <c r="P82" i="2"/>
  <c r="H82" i="2"/>
  <c r="AF82" i="2"/>
  <c r="W82" i="2"/>
  <c r="O82" i="2"/>
  <c r="G82" i="2"/>
  <c r="AM104" i="2"/>
  <c r="AD104" i="2"/>
  <c r="V104" i="2"/>
  <c r="N104" i="2"/>
  <c r="AL104" i="2"/>
  <c r="AC104" i="2"/>
  <c r="U104" i="2"/>
  <c r="M104" i="2"/>
  <c r="AP104" i="2"/>
  <c r="AK104" i="2"/>
  <c r="AB104" i="2"/>
  <c r="T104" i="2"/>
  <c r="L104" i="2"/>
  <c r="AO104" i="2"/>
  <c r="AJ104" i="2"/>
  <c r="AA104" i="2"/>
  <c r="S104" i="2"/>
  <c r="K104" i="2"/>
  <c r="AI104" i="2"/>
  <c r="Z104" i="2"/>
  <c r="R104" i="2"/>
  <c r="J104" i="2"/>
  <c r="O104" i="2"/>
  <c r="AH104" i="2"/>
  <c r="Y104" i="2"/>
  <c r="Q104" i="2"/>
  <c r="I104" i="2"/>
  <c r="AF104" i="2"/>
  <c r="G104" i="2"/>
  <c r="AG104" i="2"/>
  <c r="X104" i="2"/>
  <c r="P104" i="2"/>
  <c r="H104" i="2"/>
  <c r="W104" i="2"/>
  <c r="AP106" i="2"/>
  <c r="AM106" i="2"/>
  <c r="AD106" i="2"/>
  <c r="V106" i="2"/>
  <c r="N106" i="2"/>
  <c r="AO106" i="2"/>
  <c r="AL106" i="2"/>
  <c r="AC106" i="2"/>
  <c r="U106" i="2"/>
  <c r="M106" i="2"/>
  <c r="AF106" i="2"/>
  <c r="AK106" i="2"/>
  <c r="AB106" i="2"/>
  <c r="T106" i="2"/>
  <c r="L106" i="2"/>
  <c r="AJ106" i="2"/>
  <c r="AA106" i="2"/>
  <c r="S106" i="2"/>
  <c r="K106" i="2"/>
  <c r="AI106" i="2"/>
  <c r="Z106" i="2"/>
  <c r="R106" i="2"/>
  <c r="J106" i="2"/>
  <c r="AH106" i="2"/>
  <c r="Y106" i="2"/>
  <c r="Q106" i="2"/>
  <c r="I106" i="2"/>
  <c r="W106" i="2"/>
  <c r="G106" i="2"/>
  <c r="AG106" i="2"/>
  <c r="X106" i="2"/>
  <c r="P106" i="2"/>
  <c r="H106" i="2"/>
  <c r="O106" i="2"/>
  <c r="AM92" i="2"/>
  <c r="AD92" i="2"/>
  <c r="V92" i="2"/>
  <c r="N92" i="2"/>
  <c r="G92" i="2"/>
  <c r="AL92" i="2"/>
  <c r="AC92" i="2"/>
  <c r="U92" i="2"/>
  <c r="M92" i="2"/>
  <c r="O92" i="2"/>
  <c r="AK92" i="2"/>
  <c r="AB92" i="2"/>
  <c r="T92" i="2"/>
  <c r="L92" i="2"/>
  <c r="AJ92" i="2"/>
  <c r="AA92" i="2"/>
  <c r="S92" i="2"/>
  <c r="K92" i="2"/>
  <c r="AI92" i="2"/>
  <c r="Z92" i="2"/>
  <c r="R92" i="2"/>
  <c r="J92" i="2"/>
  <c r="AH92" i="2"/>
  <c r="Y92" i="2"/>
  <c r="Q92" i="2"/>
  <c r="I92" i="2"/>
  <c r="AO92" i="2"/>
  <c r="W92" i="2"/>
  <c r="AP92" i="2"/>
  <c r="AG92" i="2"/>
  <c r="X92" i="2"/>
  <c r="P92" i="2"/>
  <c r="H92" i="2"/>
  <c r="AF92" i="2"/>
  <c r="AM86" i="2"/>
  <c r="AD86" i="2"/>
  <c r="V86" i="2"/>
  <c r="N86" i="2"/>
  <c r="AL86" i="2"/>
  <c r="AC86" i="2"/>
  <c r="U86" i="2"/>
  <c r="M86" i="2"/>
  <c r="AK86" i="2"/>
  <c r="AB86" i="2"/>
  <c r="T86" i="2"/>
  <c r="L86" i="2"/>
  <c r="AJ86" i="2"/>
  <c r="AA86" i="2"/>
  <c r="S86" i="2"/>
  <c r="K86" i="2"/>
  <c r="W86" i="2"/>
  <c r="AP86" i="2"/>
  <c r="AI86" i="2"/>
  <c r="Z86" i="2"/>
  <c r="R86" i="2"/>
  <c r="J86" i="2"/>
  <c r="AO86" i="2"/>
  <c r="AH86" i="2"/>
  <c r="Y86" i="2"/>
  <c r="Q86" i="2"/>
  <c r="I86" i="2"/>
  <c r="O86" i="2"/>
  <c r="AG86" i="2"/>
  <c r="X86" i="2"/>
  <c r="P86" i="2"/>
  <c r="H86" i="2"/>
  <c r="AF86" i="2"/>
  <c r="G86" i="2"/>
  <c r="AM100" i="2"/>
  <c r="AD100" i="2"/>
  <c r="V100" i="2"/>
  <c r="N100" i="2"/>
  <c r="AL100" i="2"/>
  <c r="AC100" i="2"/>
  <c r="U100" i="2"/>
  <c r="M100" i="2"/>
  <c r="AK100" i="2"/>
  <c r="AB100" i="2"/>
  <c r="T100" i="2"/>
  <c r="L100" i="2"/>
  <c r="W100" i="2"/>
  <c r="AJ100" i="2"/>
  <c r="AA100" i="2"/>
  <c r="S100" i="2"/>
  <c r="K100" i="2"/>
  <c r="AF100" i="2"/>
  <c r="G100" i="2"/>
  <c r="AI100" i="2"/>
  <c r="Z100" i="2"/>
  <c r="R100" i="2"/>
  <c r="J100" i="2"/>
  <c r="AH100" i="2"/>
  <c r="Y100" i="2"/>
  <c r="Q100" i="2"/>
  <c r="I100" i="2"/>
  <c r="AP100" i="2"/>
  <c r="AG100" i="2"/>
  <c r="X100" i="2"/>
  <c r="P100" i="2"/>
  <c r="H100" i="2"/>
  <c r="AO100" i="2"/>
  <c r="O100" i="2"/>
  <c r="AM94" i="2"/>
  <c r="AD94" i="2"/>
  <c r="V94" i="2"/>
  <c r="N94" i="2"/>
  <c r="AL94" i="2"/>
  <c r="AC94" i="2"/>
  <c r="U94" i="2"/>
  <c r="M94" i="2"/>
  <c r="AK94" i="2"/>
  <c r="AB94" i="2"/>
  <c r="T94" i="2"/>
  <c r="L94" i="2"/>
  <c r="AJ94" i="2"/>
  <c r="AA94" i="2"/>
  <c r="S94" i="2"/>
  <c r="K94" i="2"/>
  <c r="AP94" i="2"/>
  <c r="AI94" i="2"/>
  <c r="Z94" i="2"/>
  <c r="R94" i="2"/>
  <c r="J94" i="2"/>
  <c r="G94" i="2"/>
  <c r="AO94" i="2"/>
  <c r="AH94" i="2"/>
  <c r="Y94" i="2"/>
  <c r="Q94" i="2"/>
  <c r="I94" i="2"/>
  <c r="AF94" i="2"/>
  <c r="W94" i="2"/>
  <c r="AG94" i="2"/>
  <c r="X94" i="2"/>
  <c r="P94" i="2"/>
  <c r="H94" i="2"/>
  <c r="O94" i="2"/>
  <c r="G80" i="2"/>
  <c r="L133" i="3"/>
  <c r="M133" i="3"/>
  <c r="M6" i="3"/>
  <c r="M5" i="3"/>
  <c r="L5" i="3"/>
  <c r="M40" i="3"/>
  <c r="L6" i="3"/>
  <c r="L40" i="3"/>
  <c r="J4" i="3"/>
  <c r="K4" i="3" s="1"/>
  <c r="BC4" i="2"/>
  <c r="BB4" i="2"/>
  <c r="BA56" i="2"/>
  <c r="BC56" i="2"/>
  <c r="BB56" i="2"/>
  <c r="BC111" i="2"/>
  <c r="BB111" i="2"/>
  <c r="J68" i="3"/>
  <c r="K68" i="3" s="1"/>
  <c r="BC68" i="2"/>
  <c r="BB68" i="2"/>
  <c r="J36" i="3"/>
  <c r="K36" i="3" s="1"/>
  <c r="BC36" i="2"/>
  <c r="BB36" i="2"/>
  <c r="BC3" i="2"/>
  <c r="BB3" i="2"/>
  <c r="L125" i="3"/>
  <c r="M125" i="3"/>
  <c r="J56" i="3"/>
  <c r="K56" i="3" s="1"/>
  <c r="J111" i="3"/>
  <c r="K111" i="3" s="1"/>
  <c r="BA111" i="2"/>
  <c r="BA4" i="2"/>
  <c r="BA3" i="2"/>
  <c r="J3" i="3"/>
  <c r="K3" i="3" s="1"/>
  <c r="BA68" i="2"/>
  <c r="BA36" i="2"/>
  <c r="J117" i="3"/>
  <c r="K117" i="3" s="1"/>
  <c r="J119" i="3"/>
  <c r="J116" i="3"/>
  <c r="L116" i="3" s="1"/>
  <c r="L118" i="3"/>
  <c r="M118" i="3"/>
  <c r="L107" i="3"/>
  <c r="M107" i="3"/>
  <c r="M36" i="3" l="1"/>
  <c r="M4" i="3"/>
  <c r="L4" i="3"/>
  <c r="M68" i="3"/>
  <c r="L36" i="3"/>
  <c r="L68" i="3"/>
  <c r="M56" i="3"/>
  <c r="L56" i="3"/>
  <c r="M111" i="3"/>
  <c r="L111" i="3"/>
  <c r="M3" i="3"/>
  <c r="L3" i="3"/>
  <c r="AZ75" i="2"/>
  <c r="AZ80" i="2"/>
  <c r="AZ96" i="2"/>
  <c r="AZ91" i="2"/>
  <c r="AZ104" i="2"/>
  <c r="AZ105" i="2"/>
  <c r="AZ102" i="2"/>
  <c r="AZ97" i="2"/>
  <c r="AZ103" i="2"/>
  <c r="AZ93" i="2"/>
  <c r="AZ76" i="2"/>
  <c r="AZ84" i="2"/>
  <c r="AZ92" i="2"/>
  <c r="AZ98" i="2"/>
  <c r="AZ90" i="2"/>
  <c r="AZ95" i="2"/>
  <c r="AZ82" i="2"/>
  <c r="AZ78" i="2"/>
  <c r="AZ100" i="2"/>
  <c r="AZ77" i="2"/>
  <c r="AZ106" i="2"/>
  <c r="AZ79" i="2"/>
  <c r="AZ81" i="2"/>
  <c r="AZ94" i="2"/>
  <c r="AZ101" i="2"/>
  <c r="AZ99" i="2"/>
  <c r="AZ89" i="2"/>
  <c r="K119" i="3"/>
  <c r="M119" i="3"/>
  <c r="L119" i="3"/>
  <c r="K116" i="3"/>
  <c r="M116" i="3"/>
  <c r="M117" i="3"/>
  <c r="L117" i="3"/>
  <c r="J89" i="3" l="1"/>
  <c r="M89" i="3" s="1"/>
  <c r="BB89" i="2"/>
  <c r="BC89" i="2"/>
  <c r="J99" i="3"/>
  <c r="L99" i="3" s="1"/>
  <c r="BC99" i="2"/>
  <c r="BB99" i="2"/>
  <c r="BC93" i="2"/>
  <c r="BB93" i="2"/>
  <c r="BC101" i="2"/>
  <c r="BB101" i="2"/>
  <c r="BC103" i="2"/>
  <c r="BB103" i="2"/>
  <c r="J75" i="3"/>
  <c r="K75" i="3" s="1"/>
  <c r="BB75" i="2"/>
  <c r="BC75" i="2"/>
  <c r="BC95" i="2"/>
  <c r="BB95" i="2"/>
  <c r="BC97" i="2"/>
  <c r="BB97" i="2"/>
  <c r="BC81" i="2"/>
  <c r="BB81" i="2"/>
  <c r="BC79" i="2"/>
  <c r="BB79" i="2"/>
  <c r="BC105" i="2"/>
  <c r="BB105" i="2"/>
  <c r="BC77" i="2"/>
  <c r="BB77" i="2"/>
  <c r="BB91" i="2"/>
  <c r="BC91" i="2"/>
  <c r="BC102" i="2"/>
  <c r="BB102" i="2"/>
  <c r="BB106" i="2"/>
  <c r="BC106" i="2"/>
  <c r="J92" i="3"/>
  <c r="K92" i="3" s="1"/>
  <c r="BC92" i="2"/>
  <c r="BB92" i="2"/>
  <c r="BC104" i="2"/>
  <c r="BB104" i="2"/>
  <c r="BB98" i="2"/>
  <c r="BC98" i="2"/>
  <c r="BC84" i="2"/>
  <c r="BB84" i="2"/>
  <c r="BC100" i="2"/>
  <c r="BB100" i="2"/>
  <c r="BC76" i="2"/>
  <c r="BB76" i="2"/>
  <c r="J96" i="3"/>
  <c r="M96" i="3" s="1"/>
  <c r="BC96" i="2"/>
  <c r="BB96" i="2"/>
  <c r="BC78" i="2"/>
  <c r="BB78" i="2"/>
  <c r="J80" i="3"/>
  <c r="K80" i="3" s="1"/>
  <c r="BC80" i="2"/>
  <c r="BB80" i="2"/>
  <c r="BC94" i="2"/>
  <c r="BB94" i="2"/>
  <c r="BB90" i="2"/>
  <c r="BC90" i="2"/>
  <c r="BB82" i="2"/>
  <c r="BC82" i="2"/>
  <c r="BA97" i="2"/>
  <c r="BA81" i="2"/>
  <c r="BA90" i="2"/>
  <c r="BA102" i="2"/>
  <c r="BA101" i="2"/>
  <c r="BA103" i="2"/>
  <c r="BA95" i="2"/>
  <c r="BA79" i="2"/>
  <c r="BA98" i="2"/>
  <c r="BA105" i="2"/>
  <c r="BA104" i="2"/>
  <c r="BA106" i="2"/>
  <c r="BA92" i="2"/>
  <c r="BA77" i="2"/>
  <c r="BA84" i="2"/>
  <c r="BA91" i="2"/>
  <c r="BA94" i="2"/>
  <c r="BA89" i="2"/>
  <c r="BA100" i="2"/>
  <c r="BA76" i="2"/>
  <c r="BA96" i="2"/>
  <c r="BA82" i="2"/>
  <c r="BA99" i="2"/>
  <c r="BA78" i="2"/>
  <c r="BA93" i="2"/>
  <c r="BA80" i="2"/>
  <c r="BA75" i="2"/>
  <c r="J106" i="3"/>
  <c r="K106" i="3" s="1"/>
  <c r="J94" i="3"/>
  <c r="L94" i="3" s="1"/>
  <c r="J79" i="3"/>
  <c r="K79" i="3" s="1"/>
  <c r="J97" i="3"/>
  <c r="L97" i="3" s="1"/>
  <c r="J100" i="3"/>
  <c r="M100" i="3" s="1"/>
  <c r="J102" i="3"/>
  <c r="K102" i="3" s="1"/>
  <c r="J78" i="3"/>
  <c r="K78" i="3" s="1"/>
  <c r="J104" i="3"/>
  <c r="K104" i="3" s="1"/>
  <c r="J103" i="3"/>
  <c r="L103" i="3" s="1"/>
  <c r="J91" i="3"/>
  <c r="K91" i="3" s="1"/>
  <c r="J84" i="3"/>
  <c r="K84" i="3" s="1"/>
  <c r="J82" i="3"/>
  <c r="K82" i="3" s="1"/>
  <c r="J76" i="3"/>
  <c r="K76" i="3" s="1"/>
  <c r="J105" i="3"/>
  <c r="K105" i="3" s="1"/>
  <c r="J93" i="3"/>
  <c r="L93" i="3" s="1"/>
  <c r="J77" i="3"/>
  <c r="K77" i="3" s="1"/>
  <c r="J95" i="3"/>
  <c r="K95" i="3" s="1"/>
  <c r="J90" i="3"/>
  <c r="K90" i="3" s="1"/>
  <c r="J98" i="3"/>
  <c r="M98" i="3" s="1"/>
  <c r="J101" i="3"/>
  <c r="K101" i="3" s="1"/>
  <c r="J81" i="3"/>
  <c r="K81" i="3" s="1"/>
  <c r="K99" i="3" l="1"/>
  <c r="M99" i="3"/>
  <c r="M75" i="3"/>
  <c r="L75" i="3"/>
  <c r="K96" i="3"/>
  <c r="M92" i="3"/>
  <c r="L89" i="3"/>
  <c r="K89" i="3"/>
  <c r="L96" i="3"/>
  <c r="L92" i="3"/>
  <c r="M80" i="3"/>
  <c r="L80" i="3"/>
  <c r="K93" i="3"/>
  <c r="L101" i="3"/>
  <c r="M101" i="3"/>
  <c r="L105" i="3"/>
  <c r="L78" i="3"/>
  <c r="M105" i="3"/>
  <c r="M104" i="3"/>
  <c r="L77" i="3"/>
  <c r="M106" i="3"/>
  <c r="M76" i="3"/>
  <c r="K94" i="3"/>
  <c r="M94" i="3"/>
  <c r="L106" i="3"/>
  <c r="K103" i="3"/>
  <c r="L76" i="3"/>
  <c r="M84" i="3"/>
  <c r="L102" i="3"/>
  <c r="M102" i="3"/>
  <c r="M103" i="3"/>
  <c r="L79" i="3"/>
  <c r="L104" i="3"/>
  <c r="L84" i="3"/>
  <c r="M95" i="3"/>
  <c r="L95" i="3"/>
  <c r="L82" i="3"/>
  <c r="M97" i="3"/>
  <c r="L100" i="3"/>
  <c r="L98" i="3"/>
  <c r="M78" i="3"/>
  <c r="K100" i="3"/>
  <c r="K97" i="3"/>
  <c r="K98" i="3"/>
  <c r="M90" i="3"/>
  <c r="M93" i="3"/>
  <c r="M91" i="3"/>
  <c r="M82" i="3"/>
  <c r="M77" i="3"/>
  <c r="M79" i="3"/>
  <c r="L90" i="3"/>
  <c r="L91" i="3"/>
  <c r="M81" i="3"/>
  <c r="L81" i="3"/>
  <c r="J11" i="3"/>
  <c r="A8" i="3"/>
  <c r="A134" i="2" l="1"/>
  <c r="AB134" i="2" s="1"/>
  <c r="A54" i="2"/>
  <c r="A12" i="2"/>
  <c r="A61" i="2"/>
  <c r="AP61" i="2" s="1"/>
  <c r="A19" i="2"/>
  <c r="A33" i="2"/>
  <c r="A122" i="2"/>
  <c r="AE122" i="2" s="1"/>
  <c r="A128" i="2"/>
  <c r="A132" i="2"/>
  <c r="AN132" i="2" s="1"/>
  <c r="A52" i="2"/>
  <c r="A8" i="2"/>
  <c r="A58" i="2"/>
  <c r="A16" i="2"/>
  <c r="A38" i="2"/>
  <c r="A127" i="2"/>
  <c r="A126" i="2"/>
  <c r="A47" i="2"/>
  <c r="A136" i="2"/>
  <c r="AB136" i="2" s="1"/>
  <c r="A55" i="2"/>
  <c r="A14" i="2"/>
  <c r="A42" i="2"/>
  <c r="T42" i="2" s="1"/>
  <c r="A130" i="2"/>
  <c r="AN130" i="2" s="1"/>
  <c r="A119" i="2"/>
  <c r="A49" i="2"/>
  <c r="A10" i="2"/>
  <c r="A50" i="2"/>
  <c r="A124" i="2"/>
  <c r="AE124" i="2" s="1"/>
  <c r="A41" i="2"/>
  <c r="T41" i="2" s="1"/>
  <c r="A131" i="2"/>
  <c r="AN131" i="2" s="1"/>
  <c r="A51" i="2"/>
  <c r="A9" i="2"/>
  <c r="A48" i="2"/>
  <c r="A135" i="2"/>
  <c r="AB135" i="2" s="1"/>
  <c r="A37" i="2"/>
  <c r="A115" i="2"/>
  <c r="A35" i="2"/>
  <c r="A123" i="2"/>
  <c r="AE123" i="2" s="1"/>
  <c r="A43" i="2"/>
  <c r="T43" i="2" s="1"/>
  <c r="A13" i="2"/>
  <c r="A53" i="2"/>
  <c r="A110" i="2"/>
  <c r="AF110" i="2" s="1"/>
  <c r="A32" i="2"/>
  <c r="P32" i="2" s="1"/>
  <c r="A118" i="2"/>
  <c r="A39" i="2"/>
  <c r="A15" i="2"/>
  <c r="A59" i="2"/>
  <c r="A29" i="2"/>
  <c r="A114" i="2"/>
  <c r="A34" i="2"/>
  <c r="A18" i="2"/>
  <c r="A60" i="2"/>
  <c r="AP60" i="2" s="1"/>
  <c r="A26" i="2"/>
  <c r="AZ26" i="2" s="1"/>
  <c r="A109" i="2"/>
  <c r="AF109" i="2" s="1"/>
  <c r="A31" i="2"/>
  <c r="P31" i="2" s="1"/>
  <c r="A23" i="2"/>
  <c r="A66" i="2"/>
  <c r="AD66" i="2" s="1"/>
  <c r="A64" i="2"/>
  <c r="AD64" i="2" s="1"/>
  <c r="A21" i="2"/>
  <c r="A28" i="2"/>
  <c r="O28" i="2" s="1"/>
  <c r="A24" i="2"/>
  <c r="A108" i="2"/>
  <c r="AF108" i="2" s="1"/>
  <c r="A62" i="2"/>
  <c r="AP62" i="2" s="1"/>
  <c r="A20" i="2"/>
  <c r="A25" i="2"/>
  <c r="AZ25" i="2" s="1"/>
  <c r="A27" i="2"/>
  <c r="A113" i="2"/>
  <c r="A57" i="2"/>
  <c r="A17" i="2"/>
  <c r="A65" i="2"/>
  <c r="AD65" i="2" s="1"/>
  <c r="A22" i="2"/>
  <c r="A30" i="2"/>
  <c r="P30" i="2" s="1"/>
  <c r="A117" i="2"/>
  <c r="L11" i="3"/>
  <c r="K11" i="3"/>
  <c r="M11" i="3"/>
  <c r="A138" i="2"/>
  <c r="AF138" i="2" s="1"/>
  <c r="A139" i="2"/>
  <c r="AF139" i="2" s="1"/>
  <c r="A140" i="2"/>
  <c r="AF140" i="2" s="1"/>
  <c r="AP37" i="2" l="1"/>
  <c r="AK37" i="2"/>
  <c r="U37" i="2"/>
  <c r="J37" i="2"/>
  <c r="W37" i="2"/>
  <c r="AJ37" i="2"/>
  <c r="S37" i="2"/>
  <c r="X37" i="2"/>
  <c r="AO37" i="2"/>
  <c r="AL37" i="2"/>
  <c r="AG37" i="2"/>
  <c r="AA37" i="2"/>
  <c r="N37" i="2"/>
  <c r="AD37" i="2"/>
  <c r="AF37" i="2"/>
  <c r="AC37" i="2"/>
  <c r="G37" i="2"/>
  <c r="R37" i="2"/>
  <c r="K37" i="2"/>
  <c r="H37" i="2"/>
  <c r="M37" i="2"/>
  <c r="Q37" i="2"/>
  <c r="Z37" i="2"/>
  <c r="AH37" i="2"/>
  <c r="AK128" i="2"/>
  <c r="AM128" i="2"/>
  <c r="AL128" i="2"/>
  <c r="O27" i="2"/>
  <c r="AZ27" i="2" s="1"/>
  <c r="P34" i="2"/>
  <c r="O34" i="2"/>
  <c r="S53" i="2"/>
  <c r="Q53" i="2"/>
  <c r="AH48" i="2"/>
  <c r="AC48" i="2"/>
  <c r="AG48" i="2"/>
  <c r="AH49" i="2"/>
  <c r="AG49" i="2"/>
  <c r="AC49" i="2"/>
  <c r="AK126" i="2"/>
  <c r="AL126" i="2"/>
  <c r="AM126" i="2"/>
  <c r="AB23" i="2"/>
  <c r="T23" i="2"/>
  <c r="O29" i="2"/>
  <c r="AZ29" i="2" s="1"/>
  <c r="V13" i="2"/>
  <c r="U13" i="2"/>
  <c r="W9" i="2"/>
  <c r="H9" i="2"/>
  <c r="AM9" i="2"/>
  <c r="V9" i="2"/>
  <c r="G9" i="2"/>
  <c r="I9" i="2"/>
  <c r="AJ9" i="2"/>
  <c r="N9" i="2"/>
  <c r="AI9" i="2"/>
  <c r="M9" i="2"/>
  <c r="AA9" i="2"/>
  <c r="L9" i="2"/>
  <c r="Z9" i="2"/>
  <c r="K9" i="2"/>
  <c r="X9" i="2"/>
  <c r="Y9" i="2"/>
  <c r="J9" i="2"/>
  <c r="AK127" i="2"/>
  <c r="AL127" i="2"/>
  <c r="AM127" i="2"/>
  <c r="S59" i="2"/>
  <c r="R59" i="2"/>
  <c r="AP51" i="2"/>
  <c r="S51" i="2"/>
  <c r="Q51" i="2"/>
  <c r="AO38" i="2"/>
  <c r="AD38" i="2"/>
  <c r="R38" i="2"/>
  <c r="AM38" i="2"/>
  <c r="G38" i="2"/>
  <c r="AC38" i="2"/>
  <c r="Q38" i="2"/>
  <c r="AF38" i="2"/>
  <c r="AL38" i="2"/>
  <c r="AA38" i="2"/>
  <c r="N38" i="2"/>
  <c r="AP38" i="2"/>
  <c r="AK38" i="2"/>
  <c r="Z38" i="2"/>
  <c r="M38" i="2"/>
  <c r="AJ38" i="2"/>
  <c r="X38" i="2"/>
  <c r="K38" i="2"/>
  <c r="AH38" i="2"/>
  <c r="W38" i="2"/>
  <c r="J38" i="2"/>
  <c r="S38" i="2"/>
  <c r="AG38" i="2"/>
  <c r="U38" i="2"/>
  <c r="H38" i="2"/>
  <c r="P33" i="2"/>
  <c r="O33" i="2"/>
  <c r="AB15" i="2"/>
  <c r="T15" i="2"/>
  <c r="T16" i="2"/>
  <c r="AB16" i="2"/>
  <c r="O35" i="2"/>
  <c r="P35" i="2"/>
  <c r="V14" i="2"/>
  <c r="U14" i="2"/>
  <c r="T17" i="2"/>
  <c r="AB17" i="2"/>
  <c r="AM39" i="2"/>
  <c r="AC39" i="2"/>
  <c r="Q39" i="2"/>
  <c r="AL39" i="2"/>
  <c r="AA39" i="2"/>
  <c r="N39" i="2"/>
  <c r="AK39" i="2"/>
  <c r="Z39" i="2"/>
  <c r="M39" i="2"/>
  <c r="AJ39" i="2"/>
  <c r="X39" i="2"/>
  <c r="K39" i="2"/>
  <c r="AH39" i="2"/>
  <c r="W39" i="2"/>
  <c r="J39" i="2"/>
  <c r="AD39" i="2"/>
  <c r="AG39" i="2"/>
  <c r="U39" i="2"/>
  <c r="H39" i="2"/>
  <c r="AO39" i="2"/>
  <c r="R39" i="2"/>
  <c r="AP39" i="2"/>
  <c r="AF39" i="2"/>
  <c r="S39" i="2"/>
  <c r="G39" i="2"/>
  <c r="S58" i="2"/>
  <c r="R58" i="2"/>
  <c r="S57" i="2"/>
  <c r="R57" i="2"/>
  <c r="S55" i="2"/>
  <c r="Q55" i="2"/>
  <c r="Z8" i="2"/>
  <c r="N8" i="2"/>
  <c r="Y8" i="2"/>
  <c r="V8" i="2"/>
  <c r="G8" i="2"/>
  <c r="AM8" i="2"/>
  <c r="W8" i="2"/>
  <c r="M8" i="2"/>
  <c r="J8" i="2"/>
  <c r="L8" i="2"/>
  <c r="I8" i="2"/>
  <c r="AI8" i="2"/>
  <c r="H8" i="2"/>
  <c r="AA8" i="2"/>
  <c r="K8" i="2"/>
  <c r="AJ8" i="2"/>
  <c r="X8" i="2"/>
  <c r="U12" i="2"/>
  <c r="V12" i="2"/>
  <c r="AB21" i="2"/>
  <c r="T21" i="2"/>
  <c r="AP50" i="2"/>
  <c r="S50" i="2"/>
  <c r="Q50" i="2"/>
  <c r="S52" i="2"/>
  <c r="AP52" i="2"/>
  <c r="Q52" i="2"/>
  <c r="Q54" i="2"/>
  <c r="S54" i="2"/>
  <c r="AB22" i="2"/>
  <c r="T22" i="2"/>
  <c r="AM10" i="2"/>
  <c r="V10" i="2"/>
  <c r="G10" i="2"/>
  <c r="AJ10" i="2"/>
  <c r="N10" i="2"/>
  <c r="AI10" i="2"/>
  <c r="M10" i="2"/>
  <c r="AA10" i="2"/>
  <c r="L10" i="2"/>
  <c r="K10" i="2"/>
  <c r="Z10" i="2"/>
  <c r="Y10" i="2"/>
  <c r="J10" i="2"/>
  <c r="W10" i="2"/>
  <c r="H10" i="2"/>
  <c r="X10" i="2"/>
  <c r="I10" i="2"/>
  <c r="AH47" i="2"/>
  <c r="AC47" i="2"/>
  <c r="AG47" i="2"/>
  <c r="AZ62" i="2"/>
  <c r="AZ61" i="2"/>
  <c r="AZ60" i="2"/>
  <c r="BC25" i="2"/>
  <c r="BB25" i="2"/>
  <c r="AZ42" i="2"/>
  <c r="AZ24" i="2"/>
  <c r="AZ41" i="2"/>
  <c r="AM37" i="2"/>
  <c r="AZ136" i="2"/>
  <c r="BB136" i="2" s="1"/>
  <c r="AZ64" i="2"/>
  <c r="J64" i="3" s="1"/>
  <c r="K64" i="3" s="1"/>
  <c r="AZ135" i="2"/>
  <c r="AZ132" i="2"/>
  <c r="AZ134" i="2"/>
  <c r="AZ66" i="2"/>
  <c r="AZ122" i="2"/>
  <c r="AZ30" i="2"/>
  <c r="AZ140" i="2"/>
  <c r="AZ31" i="2"/>
  <c r="AZ139" i="2"/>
  <c r="AZ43" i="2"/>
  <c r="AZ130" i="2"/>
  <c r="AZ65" i="2"/>
  <c r="AZ108" i="2"/>
  <c r="AZ109" i="2"/>
  <c r="AZ123" i="2"/>
  <c r="AZ131" i="2"/>
  <c r="AZ138" i="2"/>
  <c r="AZ28" i="2"/>
  <c r="AZ124" i="2"/>
  <c r="BB124" i="2" s="1"/>
  <c r="AZ32" i="2"/>
  <c r="AZ110" i="2"/>
  <c r="BC26" i="2"/>
  <c r="BB26" i="2"/>
  <c r="BA25" i="2"/>
  <c r="BA26" i="2"/>
  <c r="J25" i="3"/>
  <c r="L25" i="3" s="1"/>
  <c r="J26" i="3"/>
  <c r="L26" i="3" s="1"/>
  <c r="AZ83" i="2"/>
  <c r="AZ21" i="2" l="1"/>
  <c r="BB21" i="2" s="1"/>
  <c r="BC29" i="2"/>
  <c r="BA29" i="2"/>
  <c r="BB29" i="2"/>
  <c r="J29" i="3"/>
  <c r="M29" i="3" s="1"/>
  <c r="BB27" i="2"/>
  <c r="BC27" i="2"/>
  <c r="BA27" i="2"/>
  <c r="J27" i="3"/>
  <c r="K27" i="3" s="1"/>
  <c r="AZ22" i="2"/>
  <c r="BA22" i="2" s="1"/>
  <c r="BC62" i="2"/>
  <c r="BB62" i="2"/>
  <c r="J62" i="3"/>
  <c r="M62" i="3" s="1"/>
  <c r="BA62" i="2"/>
  <c r="BC61" i="2"/>
  <c r="BB61" i="2"/>
  <c r="J61" i="3"/>
  <c r="L61" i="3" s="1"/>
  <c r="BA61" i="2"/>
  <c r="BA60" i="2"/>
  <c r="BB60" i="2"/>
  <c r="BC60" i="2"/>
  <c r="J60" i="3"/>
  <c r="M60" i="3" s="1"/>
  <c r="J24" i="3"/>
  <c r="K24" i="3" s="1"/>
  <c r="BC24" i="2"/>
  <c r="BB24" i="2"/>
  <c r="BA24" i="2"/>
  <c r="BB42" i="2"/>
  <c r="BC42" i="2"/>
  <c r="J42" i="3"/>
  <c r="M42" i="3" s="1"/>
  <c r="BA42" i="2"/>
  <c r="BA138" i="2"/>
  <c r="J138" i="3"/>
  <c r="M138" i="3" s="1"/>
  <c r="J41" i="3"/>
  <c r="K41" i="3" s="1"/>
  <c r="BB41" i="2"/>
  <c r="BC41" i="2"/>
  <c r="BA41" i="2"/>
  <c r="BB131" i="2"/>
  <c r="BA131" i="2"/>
  <c r="J131" i="3"/>
  <c r="L131" i="3" s="1"/>
  <c r="BC131" i="2"/>
  <c r="BC130" i="2"/>
  <c r="BB130" i="2"/>
  <c r="BC124" i="2"/>
  <c r="BA124" i="2"/>
  <c r="BA30" i="2"/>
  <c r="BC30" i="2"/>
  <c r="J30" i="3"/>
  <c r="L30" i="3" s="1"/>
  <c r="BB30" i="2"/>
  <c r="BB122" i="2"/>
  <c r="BC122" i="2"/>
  <c r="J122" i="3"/>
  <c r="M122" i="3" s="1"/>
  <c r="BA122" i="2"/>
  <c r="BA135" i="2"/>
  <c r="BC135" i="2"/>
  <c r="J135" i="3"/>
  <c r="M135" i="3" s="1"/>
  <c r="BB140" i="2"/>
  <c r="BA140" i="2"/>
  <c r="BC140" i="2"/>
  <c r="J140" i="3"/>
  <c r="K140" i="3" s="1"/>
  <c r="BA108" i="2"/>
  <c r="J108" i="3"/>
  <c r="L108" i="3" s="1"/>
  <c r="BC108" i="2"/>
  <c r="BB108" i="2"/>
  <c r="BB134" i="2"/>
  <c r="BC134" i="2"/>
  <c r="BA134" i="2"/>
  <c r="J134" i="3"/>
  <c r="M134" i="3" s="1"/>
  <c r="BC32" i="2"/>
  <c r="BB32" i="2"/>
  <c r="J32" i="3"/>
  <c r="L32" i="3" s="1"/>
  <c r="J136" i="3"/>
  <c r="K136" i="3" s="1"/>
  <c r="BB64" i="2"/>
  <c r="BA64" i="2"/>
  <c r="BC64" i="2"/>
  <c r="J124" i="3"/>
  <c r="K124" i="3" s="1"/>
  <c r="BA136" i="2"/>
  <c r="BA130" i="2"/>
  <c r="BC138" i="2"/>
  <c r="BC136" i="2"/>
  <c r="BB132" i="2"/>
  <c r="BA132" i="2"/>
  <c r="J132" i="3"/>
  <c r="K132" i="3" s="1"/>
  <c r="BC132" i="2"/>
  <c r="BA110" i="2"/>
  <c r="BC110" i="2"/>
  <c r="BB110" i="2"/>
  <c r="J110" i="3"/>
  <c r="L110" i="3" s="1"/>
  <c r="BB109" i="2"/>
  <c r="BA109" i="2"/>
  <c r="J109" i="3"/>
  <c r="K109" i="3" s="1"/>
  <c r="BC109" i="2"/>
  <c r="J31" i="3"/>
  <c r="L31" i="3" s="1"/>
  <c r="BA31" i="2"/>
  <c r="BC31" i="2"/>
  <c r="BB31" i="2"/>
  <c r="BC21" i="2"/>
  <c r="BA65" i="2"/>
  <c r="BB65" i="2"/>
  <c r="J65" i="3"/>
  <c r="M65" i="3" s="1"/>
  <c r="BC65" i="2"/>
  <c r="BA66" i="2"/>
  <c r="J66" i="3"/>
  <c r="K66" i="3" s="1"/>
  <c r="BB66" i="2"/>
  <c r="BC66" i="2"/>
  <c r="BA123" i="2"/>
  <c r="BB123" i="2"/>
  <c r="BC123" i="2"/>
  <c r="J123" i="3"/>
  <c r="L123" i="3" s="1"/>
  <c r="BB139" i="2"/>
  <c r="BC139" i="2"/>
  <c r="BA139" i="2"/>
  <c r="J139" i="3"/>
  <c r="K139" i="3" s="1"/>
  <c r="J28" i="3"/>
  <c r="L28" i="3" s="1"/>
  <c r="BC28" i="2"/>
  <c r="BB28" i="2"/>
  <c r="BA28" i="2"/>
  <c r="BC43" i="2"/>
  <c r="BB43" i="2"/>
  <c r="BA43" i="2"/>
  <c r="J43" i="3"/>
  <c r="L43" i="3" s="1"/>
  <c r="BA32" i="2"/>
  <c r="BB135" i="2"/>
  <c r="BB138" i="2"/>
  <c r="J130" i="3"/>
  <c r="M130" i="3" s="1"/>
  <c r="BC83" i="2"/>
  <c r="BB83" i="2"/>
  <c r="AZ35" i="2"/>
  <c r="AZ127" i="2"/>
  <c r="AZ58" i="2"/>
  <c r="M64" i="3"/>
  <c r="AZ13" i="2"/>
  <c r="BA83" i="2"/>
  <c r="AZ59" i="2"/>
  <c r="AZ52" i="2"/>
  <c r="AZ54" i="2"/>
  <c r="L64" i="3"/>
  <c r="M26" i="3"/>
  <c r="K26" i="3"/>
  <c r="K25" i="3"/>
  <c r="M25" i="3"/>
  <c r="J83" i="3"/>
  <c r="K83" i="3" s="1"/>
  <c r="AZ55" i="2"/>
  <c r="AZ10" i="2"/>
  <c r="AZ38" i="2"/>
  <c r="AZ49" i="2"/>
  <c r="AZ15" i="2"/>
  <c r="AZ48" i="2"/>
  <c r="AZ17" i="2"/>
  <c r="AZ33" i="2"/>
  <c r="AZ9" i="2"/>
  <c r="AZ34" i="2"/>
  <c r="AZ53" i="2"/>
  <c r="AZ16" i="2"/>
  <c r="AZ51" i="2"/>
  <c r="AZ50" i="2"/>
  <c r="AZ128" i="2"/>
  <c r="AZ39" i="2"/>
  <c r="AZ23" i="2"/>
  <c r="AZ14" i="2"/>
  <c r="AZ126" i="2"/>
  <c r="AZ37" i="2"/>
  <c r="AZ57" i="2"/>
  <c r="AZ12" i="2"/>
  <c r="AZ47" i="2"/>
  <c r="AZ8" i="2"/>
  <c r="AZ87" i="2"/>
  <c r="AZ88" i="2"/>
  <c r="AZ86" i="2"/>
  <c r="AZ85" i="2"/>
  <c r="BA21" i="2" l="1"/>
  <c r="J21" i="3"/>
  <c r="M21" i="3" s="1"/>
  <c r="K29" i="3"/>
  <c r="L29" i="3"/>
  <c r="L27" i="3"/>
  <c r="M27" i="3"/>
  <c r="J22" i="3"/>
  <c r="M22" i="3" s="1"/>
  <c r="BC22" i="2"/>
  <c r="BB22" i="2"/>
  <c r="L60" i="3"/>
  <c r="K60" i="3"/>
  <c r="K61" i="3"/>
  <c r="M61" i="3"/>
  <c r="K62" i="3"/>
  <c r="L62" i="3"/>
  <c r="M131" i="3"/>
  <c r="L42" i="3"/>
  <c r="M139" i="3"/>
  <c r="K138" i="3"/>
  <c r="K134" i="3"/>
  <c r="M123" i="3"/>
  <c r="K131" i="3"/>
  <c r="K135" i="3"/>
  <c r="M110" i="3"/>
  <c r="M136" i="3"/>
  <c r="L136" i="3"/>
  <c r="M41" i="3"/>
  <c r="K122" i="3"/>
  <c r="L124" i="3"/>
  <c r="L41" i="3"/>
  <c r="L132" i="3"/>
  <c r="L134" i="3"/>
  <c r="M24" i="3"/>
  <c r="L24" i="3"/>
  <c r="L138" i="3"/>
  <c r="L135" i="3"/>
  <c r="L139" i="3"/>
  <c r="K42" i="3"/>
  <c r="L130" i="3"/>
  <c r="M108" i="3"/>
  <c r="K130" i="3"/>
  <c r="K108" i="3"/>
  <c r="K32" i="3"/>
  <c r="K123" i="3"/>
  <c r="M132" i="3"/>
  <c r="M124" i="3"/>
  <c r="K110" i="3"/>
  <c r="L122" i="3"/>
  <c r="M109" i="3"/>
  <c r="K30" i="3"/>
  <c r="M43" i="3"/>
  <c r="M30" i="3"/>
  <c r="K31" i="3"/>
  <c r="M32" i="3"/>
  <c r="K28" i="3"/>
  <c r="M31" i="3"/>
  <c r="L65" i="3"/>
  <c r="K43" i="3"/>
  <c r="K65" i="3"/>
  <c r="M28" i="3"/>
  <c r="M66" i="3"/>
  <c r="L66" i="3"/>
  <c r="L109" i="3"/>
  <c r="BC126" i="2"/>
  <c r="BB126" i="2"/>
  <c r="BB14" i="2"/>
  <c r="BC14" i="2"/>
  <c r="BC34" i="2"/>
  <c r="BB34" i="2"/>
  <c r="BC13" i="2"/>
  <c r="BB13" i="2"/>
  <c r="BC87" i="2"/>
  <c r="BB87" i="2"/>
  <c r="BC23" i="2"/>
  <c r="BB23" i="2"/>
  <c r="BC55" i="2"/>
  <c r="BB55" i="2"/>
  <c r="J13" i="3"/>
  <c r="K13" i="3" s="1"/>
  <c r="BA58" i="2"/>
  <c r="BB58" i="2"/>
  <c r="BC58" i="2"/>
  <c r="BC33" i="2"/>
  <c r="BB33" i="2"/>
  <c r="J54" i="3"/>
  <c r="M54" i="3" s="1"/>
  <c r="BC54" i="2"/>
  <c r="BB54" i="2"/>
  <c r="BC53" i="2"/>
  <c r="BB53" i="2"/>
  <c r="BC47" i="2"/>
  <c r="BB47" i="2"/>
  <c r="BC128" i="2"/>
  <c r="BB128" i="2"/>
  <c r="BC17" i="2"/>
  <c r="BB17" i="2"/>
  <c r="J52" i="3"/>
  <c r="M52" i="3" s="1"/>
  <c r="BC52" i="2"/>
  <c r="BB52" i="2"/>
  <c r="BC12" i="2"/>
  <c r="BB12" i="2"/>
  <c r="BB50" i="2"/>
  <c r="BC50" i="2"/>
  <c r="BC48" i="2"/>
  <c r="BB48" i="2"/>
  <c r="J59" i="3"/>
  <c r="K59" i="3" s="1"/>
  <c r="BC59" i="2"/>
  <c r="BB59" i="2"/>
  <c r="BA127" i="2"/>
  <c r="BC127" i="2"/>
  <c r="BB127" i="2"/>
  <c r="BB57" i="2"/>
  <c r="BC57" i="2"/>
  <c r="BC51" i="2"/>
  <c r="BB51" i="2"/>
  <c r="BC15" i="2"/>
  <c r="BB15" i="2"/>
  <c r="BC35" i="2"/>
  <c r="BB35" i="2"/>
  <c r="BC85" i="2"/>
  <c r="BB85" i="2"/>
  <c r="BC16" i="2"/>
  <c r="BB16" i="2"/>
  <c r="BC49" i="2"/>
  <c r="BB49" i="2"/>
  <c r="BC37" i="2"/>
  <c r="BB37" i="2"/>
  <c r="BC86" i="2"/>
  <c r="BB86" i="2"/>
  <c r="BC38" i="2"/>
  <c r="BB38" i="2"/>
  <c r="BB10" i="2"/>
  <c r="BC10" i="2"/>
  <c r="BC9" i="2"/>
  <c r="BB9" i="2"/>
  <c r="BC8" i="2"/>
  <c r="BB8" i="2"/>
  <c r="BC88" i="2"/>
  <c r="BB88" i="2"/>
  <c r="BC39" i="2"/>
  <c r="BB39" i="2"/>
  <c r="J35" i="3"/>
  <c r="M35" i="3" s="1"/>
  <c r="J127" i="3"/>
  <c r="K127" i="3" s="1"/>
  <c r="BA35" i="2"/>
  <c r="J58" i="3"/>
  <c r="M58" i="3" s="1"/>
  <c r="BA37" i="2"/>
  <c r="BA53" i="2"/>
  <c r="BA48" i="2"/>
  <c r="BA16" i="2"/>
  <c r="BA15" i="2"/>
  <c r="BA88" i="2"/>
  <c r="BA13" i="2"/>
  <c r="BA17" i="2"/>
  <c r="BA126" i="2"/>
  <c r="BA87" i="2"/>
  <c r="BA39" i="2"/>
  <c r="BA38" i="2"/>
  <c r="BA47" i="2"/>
  <c r="BA128" i="2"/>
  <c r="BA34" i="2"/>
  <c r="BA10" i="2"/>
  <c r="BA54" i="2"/>
  <c r="BA49" i="2"/>
  <c r="BA12" i="2"/>
  <c r="BA50" i="2"/>
  <c r="BA9" i="2"/>
  <c r="BA55" i="2"/>
  <c r="BA52" i="2"/>
  <c r="BA85" i="2"/>
  <c r="BA86" i="2"/>
  <c r="BA14" i="2"/>
  <c r="BA23" i="2"/>
  <c r="BA8" i="2"/>
  <c r="BA57" i="2"/>
  <c r="BA51" i="2"/>
  <c r="BA33" i="2"/>
  <c r="BA59" i="2"/>
  <c r="J10" i="3"/>
  <c r="K10" i="3" s="1"/>
  <c r="J17" i="3"/>
  <c r="L83" i="3"/>
  <c r="J53" i="3"/>
  <c r="K53" i="3" s="1"/>
  <c r="J14" i="3"/>
  <c r="K14" i="3" s="1"/>
  <c r="M83" i="3"/>
  <c r="J86" i="3"/>
  <c r="K86" i="3" s="1"/>
  <c r="J88" i="3"/>
  <c r="K88" i="3" s="1"/>
  <c r="J12" i="3"/>
  <c r="L12" i="3" s="1"/>
  <c r="J126" i="3"/>
  <c r="M126" i="3" s="1"/>
  <c r="J34" i="3"/>
  <c r="L34" i="3" s="1"/>
  <c r="J47" i="3"/>
  <c r="K47" i="3" s="1"/>
  <c r="J57" i="3"/>
  <c r="L57" i="3" s="1"/>
  <c r="J128" i="3"/>
  <c r="K128" i="3" s="1"/>
  <c r="J48" i="3"/>
  <c r="K48" i="3" s="1"/>
  <c r="J33" i="3"/>
  <c r="L33" i="3" s="1"/>
  <c r="J8" i="3"/>
  <c r="K8" i="3" s="1"/>
  <c r="J87" i="3"/>
  <c r="K87" i="3" s="1"/>
  <c r="J37" i="3"/>
  <c r="L37" i="3" s="1"/>
  <c r="J50" i="3"/>
  <c r="L50" i="3" s="1"/>
  <c r="J15" i="3"/>
  <c r="M15" i="3" s="1"/>
  <c r="J51" i="3"/>
  <c r="L51" i="3" s="1"/>
  <c r="J49" i="3"/>
  <c r="K49" i="3" s="1"/>
  <c r="J55" i="3"/>
  <c r="J85" i="3"/>
  <c r="K85" i="3" s="1"/>
  <c r="J23" i="3"/>
  <c r="K23" i="3" s="1"/>
  <c r="J16" i="3"/>
  <c r="M16" i="3" s="1"/>
  <c r="J9" i="3"/>
  <c r="K9" i="3" s="1"/>
  <c r="J38" i="3"/>
  <c r="K38" i="3" s="1"/>
  <c r="J39" i="3"/>
  <c r="K39" i="3" s="1"/>
  <c r="L21" i="3" l="1"/>
  <c r="K21" i="3"/>
  <c r="L22" i="3"/>
  <c r="K22" i="3"/>
  <c r="K54" i="3"/>
  <c r="L59" i="3"/>
  <c r="M59" i="3"/>
  <c r="L54" i="3"/>
  <c r="L52" i="3"/>
  <c r="K52" i="3"/>
  <c r="L13" i="3"/>
  <c r="M13" i="3"/>
  <c r="M127" i="3"/>
  <c r="K35" i="3"/>
  <c r="L35" i="3"/>
  <c r="L127" i="3"/>
  <c r="M128" i="3"/>
  <c r="L128" i="3"/>
  <c r="L126" i="3"/>
  <c r="K126" i="3"/>
  <c r="K58" i="3"/>
  <c r="L58" i="3"/>
  <c r="K50" i="3"/>
  <c r="M85" i="3"/>
  <c r="L85" i="3"/>
  <c r="L48" i="3"/>
  <c r="M50" i="3"/>
  <c r="L88" i="3"/>
  <c r="M88" i="3"/>
  <c r="L53" i="3"/>
  <c r="M53" i="3"/>
  <c r="M86" i="3"/>
  <c r="L14" i="3"/>
  <c r="K51" i="3"/>
  <c r="M34" i="3"/>
  <c r="M48" i="3"/>
  <c r="M51" i="3"/>
  <c r="M23" i="3"/>
  <c r="L23" i="3"/>
  <c r="L10" i="3"/>
  <c r="L15" i="3"/>
  <c r="K12" i="3"/>
  <c r="K15" i="3"/>
  <c r="M33" i="3"/>
  <c r="M12" i="3"/>
  <c r="M14" i="3"/>
  <c r="M8" i="3"/>
  <c r="M10" i="3"/>
  <c r="L55" i="3"/>
  <c r="K55" i="3"/>
  <c r="M55" i="3"/>
  <c r="L86" i="3"/>
  <c r="K57" i="3"/>
  <c r="K33" i="3"/>
  <c r="M37" i="3"/>
  <c r="M87" i="3"/>
  <c r="L49" i="3"/>
  <c r="L87" i="3"/>
  <c r="K37" i="3"/>
  <c r="K16" i="3"/>
  <c r="K34" i="3"/>
  <c r="M57" i="3"/>
  <c r="M47" i="3"/>
  <c r="L17" i="3"/>
  <c r="K17" i="3"/>
  <c r="M17" i="3"/>
  <c r="L16" i="3"/>
  <c r="M9" i="3"/>
  <c r="L9" i="3"/>
  <c r="L47" i="3"/>
  <c r="M49" i="3"/>
  <c r="L8" i="3"/>
  <c r="L38" i="3"/>
  <c r="L39" i="3"/>
  <c r="M39" i="3"/>
  <c r="M38" i="3"/>
</calcChain>
</file>

<file path=xl/sharedStrings.xml><?xml version="1.0" encoding="utf-8"?>
<sst xmlns="http://schemas.openxmlformats.org/spreadsheetml/2006/main" count="1151" uniqueCount="383">
  <si>
    <t>CÓDIGO DE PRODUCTO</t>
  </si>
  <si>
    <t>IMAGEN</t>
  </si>
  <si>
    <t>DESCRIPCIÓN</t>
  </si>
  <si>
    <t>K4001</t>
  </si>
  <si>
    <t>1P 10 AX, 250 Va.c. interruptor unidireccional, abrazaderas de tornillo / placa, iluminable - 1 módulo</t>
  </si>
  <si>
    <t>K4003</t>
  </si>
  <si>
    <t>1P 10 AX, 250 Va.c. interruptor de dos vías, abrazaderas de tornillo / placa, iluminable - 1 módulo</t>
  </si>
  <si>
    <t>K4004</t>
  </si>
  <si>
    <t>1P 10 AX, 250 Va.c. interruptor intermedio, abrazaderas de tornillo / placa - 1 módulo</t>
  </si>
  <si>
    <t>K4005</t>
  </si>
  <si>
    <t>1P (NA) 10 A, 250 Va.c. pulsador, abrazaderas de tornillo / placa, iluminables - 1 módulo</t>
  </si>
  <si>
    <t>K4034</t>
  </si>
  <si>
    <t>KW01</t>
  </si>
  <si>
    <t>Tapa iluminable para artículo K4001, K4003, K4004, K4004L, K4004LB, K4004V127L, K4004V127LB, K4005, K4034, K4001A, K4003A, K4005A 1 módulo - blanco</t>
  </si>
  <si>
    <t>KM01</t>
  </si>
  <si>
    <t>Cubierta iluminable para artículo K4001, K4003, K4004, K4004L, K4004LB, K4004V127L, K4004V127LB, K4005, K4034, K4001A, K4003A, K4005A 1 módulo - arena</t>
  </si>
  <si>
    <t>KG01</t>
  </si>
  <si>
    <t>Cubierta iluminable para artículo K4001, K4003, K4004, K4004L, K4004LB, K4004V127L, K4004V127LB, K4005, K4034, K4001A, K4003A, K4005A 1 módulo - negro</t>
  </si>
  <si>
    <t>K4411</t>
  </si>
  <si>
    <t>Regulador universal de pulsador - LED resistivo / inductivo / capacitivo / fluorescente / compacto / regulador. 100 a 240 Va.c. 50 ÷ 60 Hz - conexión sin neutro - 2 módulos</t>
  </si>
  <si>
    <t>KW19</t>
  </si>
  <si>
    <t>Tapas de dimmer formadas por dos piezas de 1 módulo. Para los artículos K4410, K4411 - 2 módulos - blanco</t>
  </si>
  <si>
    <t>KG19</t>
  </si>
  <si>
    <t>Tapas de dimmer formadas por dos piezas de 1 módulo. Para los artículos K4410, K4411 - 2 módulos - negro</t>
  </si>
  <si>
    <t>KM19</t>
  </si>
  <si>
    <t>Tapas de dimmer formadas por dos piezas de 1 módulo. Para artículos K4410, K4411 - 2 módulos - arena</t>
  </si>
  <si>
    <t>KG4129</t>
  </si>
  <si>
    <t>Estándar americano 2 P + T 15 A 127/250 Va.c. zócalo - contactos tulipa blindados - 2 módulos - negro</t>
  </si>
  <si>
    <t>KM4129</t>
  </si>
  <si>
    <t>Estándar americano 2 P + T 15 A 127/250 Va.c. zócalo - contactos tulipa blindados - 2 módulos - arena</t>
  </si>
  <si>
    <t>KW4129</t>
  </si>
  <si>
    <t>Estándar americano 2 P + T 15 A 127/250 Va.c. zócalo - contactos tulipa blindados - 2 módulos - blanco</t>
  </si>
  <si>
    <t>KG4126</t>
  </si>
  <si>
    <t>Norma euroamericana 2 P + T 16 A 127/250 Va.c. Toma dúplex universal - contactos tulipa apantallados Ø 5 mm - 2 módulos - negro</t>
  </si>
  <si>
    <t>KM4126</t>
  </si>
  <si>
    <t>Norma euroamericana 2 P + T 16 A 127/250 Va.c. Toma dúplex universal - contactos tulipa apantallados Ø 5 mm - 2 módulos - arena</t>
  </si>
  <si>
    <t>KW4126</t>
  </si>
  <si>
    <t>Norma euroamericana 2 P + T 16 A 127/250 Va.c. Toma dúplex universal - contactos tulipa apantallados Ø 5 mm - 2 módulos - blanco</t>
  </si>
  <si>
    <t>KW51</t>
  </si>
  <si>
    <t>Tapas para enchufes europeos / americanos artículos KW4125 - KW4126 - KW4129- 2 módulos - blanco</t>
  </si>
  <si>
    <t>KM51</t>
  </si>
  <si>
    <t>Tapas para enchufes europeos / americanos artículos KM4125 - KM4126 - KM4129- 2 módulos - arena</t>
  </si>
  <si>
    <t>KG51</t>
  </si>
  <si>
    <t>Tapas para enchufes europeos / americanos artículos KG4125 - KG4126 - KG4129- 2 módulos - negro</t>
  </si>
  <si>
    <t>KG4185</t>
  </si>
  <si>
    <t>Norma euroamericana 2 P + T 16 A 127/250 Va.c. Toma dúplex universal - contactos tulipa blindados - 3 módulos - negro</t>
  </si>
  <si>
    <t>KM4185</t>
  </si>
  <si>
    <t>Norma euroamericana 2 P + T 16 A 127/250 Va.c. Toma dúplex universal - contactos tulipa apantallados - 3 módulos - arena</t>
  </si>
  <si>
    <t>KW4185</t>
  </si>
  <si>
    <t>Norma euroamericana 2 P + T 16 A 127/250 Va.c. Toma dúplex universal - contactos tulipa blindados - 3 módulos - blanco</t>
  </si>
  <si>
    <t>KG4188</t>
  </si>
  <si>
    <t>Estándar americano 2 P + T 15 A 127/250 Va.c. Toma dúplex universal - contactos tulipa blindados - 3 módulos - negro</t>
  </si>
  <si>
    <t>KM4188</t>
  </si>
  <si>
    <t>Estándar americano 2 P + T 15 A 127/250 Va.c. Toma dúplex universal - contactos tulipa apantallados - 3 módulos - arena</t>
  </si>
  <si>
    <t>KW4188</t>
  </si>
  <si>
    <t>Estándar americano 2 P + T 15 A 127/250 Va.c. Toma dúplex universal - contactos tulipa blindados - 3 módulos - blanco</t>
  </si>
  <si>
    <t>KG4188GFG6</t>
  </si>
  <si>
    <t>Estándar americano 2 P + T 15 A 127 Va.c. Toma GFCI - marco de soporte incluido - 3 módulos - negro</t>
  </si>
  <si>
    <t>KM4188GFG6</t>
  </si>
  <si>
    <t>Estándar americano 2 P + T 15 A 127 Va.c. Toma GFCI - marco de soporte incluido - 3 módulos - arena</t>
  </si>
  <si>
    <t>KW4188GFG6</t>
  </si>
  <si>
    <t>Estándar americano 2 P + T 15 A 127 Va.c. Toma GFCI - marco de soporte incluido - 3 módulos - blanco</t>
  </si>
  <si>
    <t>KG52</t>
  </si>
  <si>
    <t>Tapas para enchufes europeos / americanos artículos KG4188GFG6 - KG4185 - KG4188 - 3 módulos - negro</t>
  </si>
  <si>
    <t>KM52</t>
  </si>
  <si>
    <t>Tapas para enchufes europeos / americanos artículos KM4188GFG6 - KM4185 - KM4188 - 3 módulos - arena</t>
  </si>
  <si>
    <t>KW52</t>
  </si>
  <si>
    <t>Tapas para enchufes europeos / americanos artículos KW4188GFG6 - KW4185 - KW4188 - 3 módulos - blanco</t>
  </si>
  <si>
    <t>K4950</t>
  </si>
  <si>
    <t>Módulo ciego - 1 módulo</t>
  </si>
  <si>
    <t>KW00</t>
  </si>
  <si>
    <t>Tapas para módulos ciegos, 1 módulo. Para artículo K4950 - blanco</t>
  </si>
  <si>
    <t>KG00</t>
  </si>
  <si>
    <t>Tapas para módulos ciegos, 1 módulo. Para artículo K4950 - negro</t>
  </si>
  <si>
    <t>KM00</t>
  </si>
  <si>
    <t>Tapas para módulos ciegos, 1 módulo. Para artículo K4950 - arena</t>
  </si>
  <si>
    <t>KW08</t>
  </si>
  <si>
    <t>Tapas para tomas de TV y módulo de blanking con salida. Para los artículos K4202D, K4202P14, K4202P10, K4202F, K4953 - 1 módulo - blanco</t>
  </si>
  <si>
    <t>KM08</t>
  </si>
  <si>
    <t>Tapas para tomas de TV y módulo de blanking con salida. Para los artículos K4202D, K4202P14, K4202P10, K4202F, K4953 - 1 módulo - arena</t>
  </si>
  <si>
    <t>KG08</t>
  </si>
  <si>
    <t>Tapas para tomas de TV y módulo de blanking con salida. Para los artículos K4202D, K4202P14, K4202P10, K4202F, K4953 - 1 módulo - negro</t>
  </si>
  <si>
    <t>K4285C1</t>
  </si>
  <si>
    <t>Cargador USB 5 Vdc tipo A solo para cargar dispositivos electrónicos hasta 1.500 mA - 110-230 V 50-60 Hz Alimentación DIRECTA - 1 módulo</t>
  </si>
  <si>
    <t>KW10C</t>
  </si>
  <si>
    <t>Fundas para cargadores USB de 1 módulo. Para los artículos K4285C1, K4286C1 - 1 módulo - blanco</t>
  </si>
  <si>
    <t>KG10C</t>
  </si>
  <si>
    <t>Fundas para cargadores USB de 1 módulo. Para artículos K4285C1, K4286C1 - 1 módulo - negro</t>
  </si>
  <si>
    <t>KM10C</t>
  </si>
  <si>
    <t>Fundas para cargadores USB de 1 módulo. Para artículos K4285C1, K4286C1 - 1 módulo - arena</t>
  </si>
  <si>
    <t>K4285C2</t>
  </si>
  <si>
    <t>Cargador USB de 5 Vcc tipo A para carga rápida de un solo dispositivo electrónico hasta 3.000 mA o carga simultánea de dos dispositivos hasta 1.500 mA - 110-230 V 50-60 Hz Alimentación DIRECTA - 2 módulos</t>
  </si>
  <si>
    <t>K4286C2</t>
  </si>
  <si>
    <t>Cargador USB 5 Vdc tipo C para carga rápida de un solo dispositivo electrónico hasta 3.000 mA o carga simultánea de dos dispositivos hasta 1.500 mA - 110-230 V 50-60 Hz Fuente de alimentación DIRECTA, 2 módulos</t>
  </si>
  <si>
    <t>K4287C2</t>
  </si>
  <si>
    <t>Cargador USB de 5 Vcc tipo A y C para carga rápida de dispositivos electrónicos individuales hasta 3.000 mA o carga simultánea de dos dispositivos hasta 1.500 mA - 110-230 V 50-60 Hz Fuente de alimentación DIRECTA - 2 módulos</t>
  </si>
  <si>
    <t>KW12C</t>
  </si>
  <si>
    <t>Fundas para cargadores USB de 2 módulos. Para los artículos K4285C2, K4286C2, K4287C2 - 2 módulos - blanco</t>
  </si>
  <si>
    <t>KG12C</t>
  </si>
  <si>
    <t>Fundas para cargadores USB de 2 módulos. Para los artículos K4285C2, K4286C2, K4287C2 - 2 módulos - negro</t>
  </si>
  <si>
    <t>KM12C</t>
  </si>
  <si>
    <t>Fundas para cargadores USB de 2 módulos. Para los artículos K4285C2, K4286C2, K4287C2 - 2 módulos - arena</t>
  </si>
  <si>
    <t>KG07</t>
  </si>
  <si>
    <t>Tapas para conectores RJ y A / V y lámpara de seguridad. Para los artículos KW4279C5E, KG4279C5E, KM4279C5E, KW4279C6, KG4279C6, KM4279C6, KW4279C6S, KG4279C6S, KM4279C6S, KW4279C6A, KG4279C6A, KM4279C6A, KW4279C6AS, KG4279C6AS, M4279C6AS, KW4258RJ11, KG4258RJ11, KM4258RJ11, KW4269R, KG4269R, KM4269R, KW4294, KG4294, KM4294 - 1 módulo - negro</t>
  </si>
  <si>
    <t>KM07</t>
  </si>
  <si>
    <t>Tapas para conectores RJ y A / V y lámpara de seguridad. Para los artículos KW4279C5E, KG4279C5E, KM4279C5E, KW4279C6, KG4279C6, KM4279C6, KW4279C6S, KG4279C6S, KM4279C6S, KW4279C6A, KG4279C6A, KM4279C6A, KW4279C6AS, KG4279C6AS, M4279C6AS, KW4258RJ11, KG4258RJ11, KM4258RJ11, KW4269R, KG4269R, KM4269R, KW4294, KG4294, KM4294 - 1 módulo - arena</t>
  </si>
  <si>
    <t>KW07</t>
  </si>
  <si>
    <t>Tapas para conectores RJ y A / V y lámpara de seguridad. Para los artículos KW4279C5E, KG4279C5E, KM4279C5E, KW4279C6, KG4279C6, KM4279C6, KW4279C6S, KG4279C6S, KM4279C6S, KW4279C6A, KG4279C6A, KM4279C6A, KW4279C6AS, KG4279C6AS, M4279C6AS, KW4258RJ11, KG4258RJ11, KM4258RJ11, KW4269R, KG4269R, KM4269R, KW4294, KG4294, KM4294 - 1 módulo - blanco</t>
  </si>
  <si>
    <t>KG4279C6</t>
  </si>
  <si>
    <t>Conectores RJ45 6 categoría UTP, tipo de conexión IDC SIN HERRAMIENTAS para transmisión de datos / telefonía. Estos conectores se pueden utilizar para sistemas de transmisión de señales de 4 pares - 1 módulo - negro</t>
  </si>
  <si>
    <t>KW4279C6</t>
  </si>
  <si>
    <t>Conectores RJ45 6 categoría UTP, tipo de conexión IDC SIN HERRAMIENTAS para transmisión de datos / telefonía. Estos conectores se pueden utilizar para sistemas de transmisión de señales de 4 pares - 1 módulo - blanco</t>
  </si>
  <si>
    <t>KM4279C6</t>
  </si>
  <si>
    <t>Conectores RJ45 6 categoría UTP, tipo de conexión IDC SIN HERRAMIENTAS para transmisión de datos / telefonía. Estos conectores se pueden utilizar para sistemas de transmisión de señales de 4 pares - 1 módulo - arena</t>
  </si>
  <si>
    <t>K4202F</t>
  </si>
  <si>
    <t>Conector coaxial TV tipo F - impedancia 75 ohmios - gancho roscado - 1 módulo</t>
  </si>
  <si>
    <t>KG4258RJ11</t>
  </si>
  <si>
    <t>Conectores RJ11. Tipo de conexión K10. Estos conectores están diseñados para satisfacer las necesidades vinculadas a las interconexiones telefónicas - 1 módulo - negro</t>
  </si>
  <si>
    <t>KM4258RJ11</t>
  </si>
  <si>
    <t>Conectores RJ11. Tipo de conexión K10. Estos conectores están diseñados para satisfacer las necesidades vinculadas a las interconexiones telefónicas - 1 módulo - arena</t>
  </si>
  <si>
    <t>KW4258RJ11</t>
  </si>
  <si>
    <t>Conectores RJ11. Tipo de conexión K10. Estos conectores están diseñados para satisfacer las necesidades vinculadas a las interconexiones telefónicas - 1 módulo - blanco</t>
  </si>
  <si>
    <t>K4284P</t>
  </si>
  <si>
    <t>Conector HDMI 2.0 preconectado - 1 módulo</t>
  </si>
  <si>
    <t>KW14</t>
  </si>
  <si>
    <t>Tapas para toma HDMI. Para artículo K4284P - 1 módulo - blanco</t>
  </si>
  <si>
    <t>KM14</t>
  </si>
  <si>
    <t>Tapas para toma HDMI. Para artículo K4284P - 1 módulo - arena</t>
  </si>
  <si>
    <t>KG14</t>
  </si>
  <si>
    <t>Tapas para toma HDMI. Para artículo K4284P - 1 módulo - negro</t>
  </si>
  <si>
    <t>K4702</t>
  </si>
  <si>
    <t>Soporte de 2 módulos suministrado con carcasa protectora - sin tornillos de fijación</t>
  </si>
  <si>
    <t>K4703</t>
  </si>
  <si>
    <t>Soporte de 3 módulos suministrado con carcasa protectora y tornillos de fijación</t>
  </si>
  <si>
    <t>K4704</t>
  </si>
  <si>
    <t>Soporte de 4 módulos suministrado con carcasa protectora y tornillos de fijación</t>
  </si>
  <si>
    <t>K4706</t>
  </si>
  <si>
    <t>Soporte de 6 módulos suministrado con carcasa protectora y tornillos de fijación</t>
  </si>
  <si>
    <t>502E</t>
  </si>
  <si>
    <t>Caja de empotrar en resina 2 módulos 71x71x53,5mm</t>
  </si>
  <si>
    <t>503MS</t>
  </si>
  <si>
    <t>Caja de empotrar en resina 3 módulos 108x74x53,5mm</t>
  </si>
  <si>
    <t>504E</t>
  </si>
  <si>
    <t>Caja de empotrar en resina 4 módulos 135x74x53,5mm</t>
  </si>
  <si>
    <t>506L</t>
  </si>
  <si>
    <t>Caja de empotrar en resina 6/7 módulos - 183,5x90x53,5mm</t>
  </si>
  <si>
    <t>KA4802DA</t>
  </si>
  <si>
    <t>Placa Living Now 2 módulos - cielo - material: tecnopolímero</t>
  </si>
  <si>
    <t>KA4803DA</t>
  </si>
  <si>
    <t>Placa Living Now 3 módulos - cielo - material: tecnopolímero</t>
  </si>
  <si>
    <t>KA4802DG</t>
  </si>
  <si>
    <t>Placa Living Now 2 módulos - noche - material: tecnopolímero</t>
  </si>
  <si>
    <t>KA4803DG</t>
  </si>
  <si>
    <t>Placa Living Now 3 módulos - noche - material: tecnopolímero</t>
  </si>
  <si>
    <t>KA4802DM</t>
  </si>
  <si>
    <t>Placa Living Now 2 módulos - aura - material: tecno polímero</t>
  </si>
  <si>
    <t>KA4803DM</t>
  </si>
  <si>
    <t>Placa Living Now 3 módulos - aura - material: tecno polímero</t>
  </si>
  <si>
    <t>KA4802DW</t>
  </si>
  <si>
    <t>Placa Living Now 2 módulos - hielo - material: tecnopolímero</t>
  </si>
  <si>
    <t>KA4803DW</t>
  </si>
  <si>
    <t>Placa Living Now 3 módulos - hielo - material: tecnopolímero</t>
  </si>
  <si>
    <t>KA4802KG</t>
  </si>
  <si>
    <t>Placa Living Now 2 módulos - negro - material: tecnopolímero</t>
  </si>
  <si>
    <t>KA4803KG</t>
  </si>
  <si>
    <t>Placa Living Now 3 módulos - negro - material: tecnopolímero</t>
  </si>
  <si>
    <t>KA4802KM</t>
  </si>
  <si>
    <t>Placa Living Now 2 módulos - arena - material: tecnopolímero</t>
  </si>
  <si>
    <t>KA4803KM</t>
  </si>
  <si>
    <t>Placa Living Now 3 módulos - arena - material: tecnopolímero</t>
  </si>
  <si>
    <t>KA4802KW</t>
  </si>
  <si>
    <t>Placa Living Now 2 módulos - blanco - material: tecnopolímero</t>
  </si>
  <si>
    <t>KA4803KW</t>
  </si>
  <si>
    <t>Placa Living Now 3 módulos - blanco - material: tecnopolímero</t>
  </si>
  <si>
    <t>KA4802LM</t>
  </si>
  <si>
    <t>Placa Living Now 2 módulos - roble - material: madera</t>
  </si>
  <si>
    <t>KA4803LM</t>
  </si>
  <si>
    <t>Placa Living Now 3 módulos - roble - material: madera</t>
  </si>
  <si>
    <t>KA4802MM</t>
  </si>
  <si>
    <t>Placa Living Now 2 módulos - óptica - material: efecto pixel</t>
  </si>
  <si>
    <t>KA4803MM</t>
  </si>
  <si>
    <t>Placa Living Now de 3 módulos - óptica - material: efecto pixel</t>
  </si>
  <si>
    <t>KA4802MW</t>
  </si>
  <si>
    <t>Placa Living Now 2 módulos - pixel - material: efecto pixel</t>
  </si>
  <si>
    <t>KA4803MW</t>
  </si>
  <si>
    <t>Placa Living Now de 3 módulos - pixel - material: efecto pixel</t>
  </si>
  <si>
    <t>KA4802NG</t>
  </si>
  <si>
    <t>Placa Living Now 2 módulos - espacio - material: zamak</t>
  </si>
  <si>
    <t>KA4803NG</t>
  </si>
  <si>
    <t>Placa 3 módulos Living Now - espacio - material: zamak</t>
  </si>
  <si>
    <t>KA4802NW</t>
  </si>
  <si>
    <t>Placa Living Now 2 módulos - luna - material: zamak</t>
  </si>
  <si>
    <t>KA4803NW</t>
  </si>
  <si>
    <t>Placa 3 módulos Living Now - luna - material: zamak</t>
  </si>
  <si>
    <t>KA4802ZG</t>
  </si>
  <si>
    <t>Placa Living Now 2 módulos - acero - material: zamak</t>
  </si>
  <si>
    <t>KA4803ZG</t>
  </si>
  <si>
    <t>Placa Living Now 3 módulos - acero - material: zamak</t>
  </si>
  <si>
    <t>KA4802ZM</t>
  </si>
  <si>
    <t>Placa Living Now 2 módulos - cobre - material: zamak</t>
  </si>
  <si>
    <t>KA4803ZM</t>
  </si>
  <si>
    <t>Placa Living Now 3 módulos - cobre - material: zamak</t>
  </si>
  <si>
    <t>KA4802ZW</t>
  </si>
  <si>
    <t>Placa Living Now 2 módulos - oro - material: zamak</t>
  </si>
  <si>
    <t>KA4803ZW</t>
  </si>
  <si>
    <t>Placa Living Now 3 módulos - oro - material: zamak</t>
  </si>
  <si>
    <t>KA4802LG</t>
  </si>
  <si>
    <t>Placa Living Now 2 módulos - nogal - material: madera</t>
  </si>
  <si>
    <t>KA4803LG</t>
  </si>
  <si>
    <t>Placa Living Now 3 módulos - nogal - material: madera</t>
  </si>
  <si>
    <t>K4500C</t>
  </si>
  <si>
    <t>Puerta de enlace para el control remoto del hogar (luces, enchufes y contraventanas) mediante un teléfono inteligente (se requiere la APLICACIÓN HOME + CONTROL) y / o controles de voz (se requiere asistencia por voz). Se suministra con control de escenario IN &amp; OUT maestro inalámbrico, necesario para la asociación de todos los dispositivos conectados. Fuente de alimentación 100-240 Va.c. - 2 módulos</t>
  </si>
  <si>
    <t>KG30M2</t>
  </si>
  <si>
    <t>Ccover para Gateway artículo K4500C - 2 módulos - negro</t>
  </si>
  <si>
    <t>KM30M2</t>
  </si>
  <si>
    <t>Ccover para Gateway artículo K4500C - 2 módulos - arena</t>
  </si>
  <si>
    <t>KW30M2</t>
  </si>
  <si>
    <t>Ccover para Gateway artículo K4500C - 2 módulos - blanco</t>
  </si>
  <si>
    <t>K4003C</t>
  </si>
  <si>
    <t>Interruptor bidireccional conectado. Controla las luces de forma local o remota. Se puede instalar como un interruptor bidireccional tradicional y es compatible con todas las cargas con máx. potencia 250 W. Dispone de LED azul, configurable mediante la App HOME + CONTROL para las funciones de localización y estado de carga. Puede asociarse a uno o más controles inalámbricos. Precaución: es necesaria una conexión neutra. Fuente de alimentación 110-240 Va.c. - 1 módulo</t>
  </si>
  <si>
    <t>K4411CM2</t>
  </si>
  <si>
    <t>Atenuador / interruptor sin neutro. Permite controlar las luces de forma local o remota, con la funcionalidad de dimmer que se puede activar desde la APP Home + Control. Tiene la misma instalación y usabilidad de un interruptor tradicional y es compatible con todas las cargas (LED, halógenas) con potencia 5-300 W a 230 V. Está equipado con una luz LED azul utilizada para la modalidad de localización o modalidad de estado de carga, configurable por APP. Se puede conectar asociado a “interruptores de luz inalámbricos”. No requiere conexión al neutro, viene con un compensador activo. Fuente de alimentación 110-230 VA - 2 módulos</t>
  </si>
  <si>
    <t>KG33M2</t>
  </si>
  <si>
    <t>Cubierta iluminable para el elemento de atenuador / interruptor conectado conectado K4411CM2 - 2 módulos - negro</t>
  </si>
  <si>
    <t>KM33M2</t>
  </si>
  <si>
    <t>Cubierta iluminable para elemento de atenuador / interruptor conectado conectado K4411CM2 - 2 módulos - arena</t>
  </si>
  <si>
    <t>KW33M2</t>
  </si>
  <si>
    <t>Cubierta iluminable para el elemento de atenuador / interruptor conectado conectado K4411CM2 - 2 módulos - blanco</t>
  </si>
  <si>
    <t>K4411C</t>
  </si>
  <si>
    <t>Regulador de intensidad. Permite controlar las luces de forma local o remota, con la funcionalidad de dimmer que se puede activar desde la APP Home + Control. Tiene la misma instalación y usabilidad de un interruptor tradicional y es compatible con todas las cargas (LED, halógenas) con potencia máxima de 150 W a 230 V (o 75 W a 110 V). Está equipado con una luz LED azul utilizada para la modalidad de localización o modalidad de estado de carga, configurable por APP. Puede conectarse a uno o más pulsadores tradicionales o asociarse con "interruptores de luz inalámbricos". Precaución: Debe estar conectado al neutro. Fuente de alimentación 110-230 VA - 1 módulo.</t>
  </si>
  <si>
    <t>KG33</t>
  </si>
  <si>
    <t>Cubierta de iluminación para el elemento de atenuador / interruptor conectado conectado K4411C - 1 módulo - negro</t>
  </si>
  <si>
    <t>KM33</t>
  </si>
  <si>
    <t>Cubierta iluminable para atenuador / interruptor conectado conectado artículo K4411C - 1 módulo - arena</t>
  </si>
  <si>
    <t>KW33</t>
  </si>
  <si>
    <t>Cubierta iluminable para el elemento de atenuador / interruptor conectado conectado K4411C - 1 módulo - blanco</t>
  </si>
  <si>
    <t>3584C</t>
  </si>
  <si>
    <t>Relé de luz conectado. Controla las luces de forma local o remota. Es compatible con todas las cargas con una potencia de hasta 300 W. Se puede conectar a uno o más pulsadores tradicionales, o se puede asociar a uno o más controles inalámbricos. Se instala como un relé tradicional dentro de la caja empotrada (detrás del botón) o en cajas de conexiones. Precaución: es necesaria una conexión neutra. Fuente de alimentación 100-240 Va.c. - 2 módulos.</t>
  </si>
  <si>
    <t>K4003CW</t>
  </si>
  <si>
    <t>Control de luz inalámbrico. Proporciona control de encendido / apagado de uno o más dispositivos conectados para el control de la luz. Instalación en superficie con adhesivos reposicionables (suministrados de serie) o dentro de cajas empotradas. LED integrado de batería agotada. Batería de alimentación de 3 V tipo CR2032 con 8 años de vida útil incluida (de serie) - 2 módulos</t>
  </si>
  <si>
    <t>KG42M2</t>
  </si>
  <si>
    <t>Cubiertas iluminables, para control de luz inalámbrico artículo K4003CW. 2 módulos - negro</t>
  </si>
  <si>
    <t>KM42M2</t>
  </si>
  <si>
    <t>Cubiertas iluminables, para control de luz inalámbrico artículo K4003CW. 2 módulos - arena</t>
  </si>
  <si>
    <t>KW42M2</t>
  </si>
  <si>
    <t xml:space="preserve">Cubiertas iluminables, para control de luz inalámbrico artículo K4003CW. 2 módulos - blanco
</t>
  </si>
  <si>
    <t>K4027C</t>
  </si>
  <si>
    <t>Control de persiana conectado. Controla un obturador de forma local o remota. Compatible con todos los motores de persiana estándar (con final de carrera mecánico o electrónico y potencia máxima 500 VA), controlado por un conmutador de persiana cableado (conmutación con la misma alimentación que el motor). No compatible con motores de obturadores controlados por radio o por pulsos. Puede asociarse a uno o más controles inalámbricos. Fuente de alimentación 100-240 Va.c. - 1 módulo</t>
  </si>
  <si>
    <t>KW32</t>
  </si>
  <si>
    <t>Tapa para control de persiana conectado artículo K4027C - 1 módulo - blanco</t>
  </si>
  <si>
    <t>KG32</t>
  </si>
  <si>
    <t>Tapa para control de persiana conectado artículo K4027C - 1 módulo - negro</t>
  </si>
  <si>
    <t>KM32</t>
  </si>
  <si>
    <t>Cubierta para control de persiana conectado artículo K4027C - 1 módulo - arena</t>
  </si>
  <si>
    <t>K4027CW</t>
  </si>
  <si>
    <t>Control de obturador inalámbrico. Permite el control de uno o más controles de persiana. Instalación en superficie con adhesivos reposicionables (suministrados de serie) o dentro de cajas empotradas. LED integrado de batería agotada. Batería de alimentación de 3 V tipo CR2032 con 8 años de vida útil incluida (de serie) - 2 módulos</t>
  </si>
  <si>
    <t>KG43M2</t>
  </si>
  <si>
    <t>Cubiertas iluminables, para control de obturador inalámbrico artículo K4027CW. 2 módulos - negro</t>
  </si>
  <si>
    <t>KM43M2</t>
  </si>
  <si>
    <t>Cubiertas iluminables, para control de obturador inalámbrico artículo K4027CW. 2 módulos - arena</t>
  </si>
  <si>
    <t>KW43M2</t>
  </si>
  <si>
    <t>Cubiertas iluminables, para control de obturador inalámbrico artículo K4027CW. 2 módulos - blanco</t>
  </si>
  <si>
    <t>KG40M2</t>
  </si>
  <si>
    <t>Fundas iluminables para dispositivos de control de escenarios inalámbricos. Símbolo "In &amp; Out" para control de escenario inalámbrico. Artículo K4570CW - 2 módulos - negro</t>
  </si>
  <si>
    <t>KM40M2</t>
  </si>
  <si>
    <t>Fundas iluminables para dispositivos de control de escenarios inalámbricos. Símbolo "In &amp; Out" para control de escenario inalámbrico. Artículo K4570CW - 2 módulos - arena</t>
  </si>
  <si>
    <t>KW40M2</t>
  </si>
  <si>
    <t>Fundas iluminables para dispositivos de control de escenarios inalámbricos. Símbolo "In &amp; Out" para control de escenario inalámbrico. Artículo K4570CW - 2 módulos - blanco</t>
  </si>
  <si>
    <t>K4531C</t>
  </si>
  <si>
    <t>Módulo conectado para enchufe. Cuando se conecta a una toma de corriente, permite el control remoto de los dispositivos eléctricos y también monitorear su consumo (instantáneo, diario, mensual). También es posible recibir notificaciones de niveles de consumo anormales. Compatible con cualquier dispositivo eléctrico con potencia hasta 3800W con absorción 16 A (con protección de sobrecarga). Dispone de LED azul, que se puede configurar mediante la APP HOME + CONTROL para las funciones de localización y estado de carga. Fuente de alimentación 100-240 Va.c. - 1 módulo</t>
  </si>
  <si>
    <t>KW31</t>
  </si>
  <si>
    <t>Tapa para módulo conectado para conector artículo K4531C - 1 módulo - blanco</t>
  </si>
  <si>
    <t>KG31</t>
  </si>
  <si>
    <t>Tapa para módulo conectado para conector artículo K4531C - 1 módulo - negro</t>
  </si>
  <si>
    <t>KM31</t>
  </si>
  <si>
    <t>Tapa para módulo conectado para conector artículo K4531C - 1 módulo - arena</t>
  </si>
  <si>
    <t>k4743v127t</t>
  </si>
  <si>
    <t>Luz Piloto 127V Blanco</t>
  </si>
  <si>
    <t>Interruptor Sencillo</t>
  </si>
  <si>
    <t>Interruptor Doble</t>
  </si>
  <si>
    <t>Interruptor Triple</t>
  </si>
  <si>
    <t>Interruptor 3vias sencillo</t>
  </si>
  <si>
    <t>Interruptor 3vias doble</t>
  </si>
  <si>
    <t>Interruptor 3vias triple</t>
  </si>
  <si>
    <t>Tomacorriente Doble</t>
  </si>
  <si>
    <t>Tomacorriente GFCI</t>
  </si>
  <si>
    <t>Toma Datos rj45 CAt6 sencillo</t>
  </si>
  <si>
    <t>Toma Tv</t>
  </si>
  <si>
    <t>Toma Combinado Rj45 CAt6 + TV</t>
  </si>
  <si>
    <t>Tomacorriente + USB</t>
  </si>
  <si>
    <t>Interruptor 4 vias</t>
  </si>
  <si>
    <t xml:space="preserve">Dimmer </t>
  </si>
  <si>
    <t>Interruptor + Dimmer</t>
  </si>
  <si>
    <t>Interruptor Sencillo Conectado</t>
  </si>
  <si>
    <t>Interruptor Doble Conectado</t>
  </si>
  <si>
    <t>Interruptor Triple Conectado</t>
  </si>
  <si>
    <t>Dimmer Conectado</t>
  </si>
  <si>
    <t>Interruptor + Dimmer Conectado</t>
  </si>
  <si>
    <t>Tomacorriente Conectado</t>
  </si>
  <si>
    <t>Pulsador</t>
  </si>
  <si>
    <t>Conector HDMI</t>
  </si>
  <si>
    <t>Interruptor de Parche Iluminacion</t>
  </si>
  <si>
    <t>Gateway</t>
  </si>
  <si>
    <t>Color Cubreteclas</t>
  </si>
  <si>
    <t>Color Placas</t>
  </si>
  <si>
    <t>Blanco</t>
  </si>
  <si>
    <t>Negro</t>
  </si>
  <si>
    <t>Arena</t>
  </si>
  <si>
    <t>Color</t>
  </si>
  <si>
    <t>Cielo</t>
  </si>
  <si>
    <t>Noche</t>
  </si>
  <si>
    <t>Aura</t>
  </si>
  <si>
    <t>Hielo</t>
  </si>
  <si>
    <t>Nogal</t>
  </si>
  <si>
    <t>Roble</t>
  </si>
  <si>
    <t>Pixel</t>
  </si>
  <si>
    <t>Luna</t>
  </si>
  <si>
    <t>Acero</t>
  </si>
  <si>
    <t>Cobre</t>
  </si>
  <si>
    <t>Oro</t>
  </si>
  <si>
    <t>Placa color Cielo 3 mód.</t>
  </si>
  <si>
    <t>Placa color Noche 3 mód.</t>
  </si>
  <si>
    <t>Placa color Aura 3 mód.</t>
  </si>
  <si>
    <t>Placa color Hielo 3 mód.</t>
  </si>
  <si>
    <t>Placa color Negro 3 mód.</t>
  </si>
  <si>
    <t>Placa color Arena 3 mód.</t>
  </si>
  <si>
    <t>Placa color Blanco 3 mód.</t>
  </si>
  <si>
    <t>Placa madera de Nogal 3 mód.</t>
  </si>
  <si>
    <t>Placa madera de Roble 3 mód.</t>
  </si>
  <si>
    <t>Placa color Pixel 3 mód.</t>
  </si>
  <si>
    <t>Placa metálica color Luna 3 mód.</t>
  </si>
  <si>
    <t>Placa metálica color Acero 3 mód.</t>
  </si>
  <si>
    <t>Placa metálica color Cobre 3 mód.</t>
  </si>
  <si>
    <t>Placa metálica color Oro 3 mód.</t>
  </si>
  <si>
    <t>Cantidad</t>
  </si>
  <si>
    <t xml:space="preserve">Modelo </t>
  </si>
  <si>
    <t>Suma</t>
  </si>
  <si>
    <t/>
  </si>
  <si>
    <t>Imagen</t>
  </si>
  <si>
    <t>k4950</t>
  </si>
  <si>
    <t>Tapa Ciega</t>
  </si>
  <si>
    <t>Toma Usb Doble A/A</t>
  </si>
  <si>
    <t>Toma Usb Doble A/C</t>
  </si>
  <si>
    <t>Toma Usb Doble C/C</t>
  </si>
  <si>
    <t>Dimmer triple conectado</t>
  </si>
  <si>
    <t>Interruptor  Persiana Conectado</t>
  </si>
  <si>
    <t>Interruptor doble Persiana Conectado</t>
  </si>
  <si>
    <t>Interruptor Conectado + Interruptor Persianas</t>
  </si>
  <si>
    <t>Dimmer doble Conectado</t>
  </si>
  <si>
    <t>desc</t>
  </si>
  <si>
    <t>Datos</t>
  </si>
  <si>
    <t>Dimmer Doble conectado</t>
  </si>
  <si>
    <t>Interruptor de Parche Persianas</t>
  </si>
  <si>
    <t>COLOR DE PLACAS</t>
  </si>
  <si>
    <t>COLOR DE ACCESORIOS</t>
  </si>
  <si>
    <t>codigo</t>
  </si>
  <si>
    <t>Toma Datos RJ45 CAT6</t>
  </si>
  <si>
    <t>Toma Combinado RJ45 CAt6 + TV</t>
  </si>
  <si>
    <t>Tomacorriente + USB A</t>
  </si>
  <si>
    <t>Dimmer Sencillo Conectado</t>
  </si>
  <si>
    <t>Int Conectado + Int  Persianas</t>
  </si>
  <si>
    <t>Placa color Optica 3 mód.</t>
  </si>
  <si>
    <t>Optica</t>
  </si>
  <si>
    <t>Placa color Espacio 3 mód.</t>
  </si>
  <si>
    <t>Espacio</t>
  </si>
  <si>
    <t>CANTIDAD</t>
  </si>
  <si>
    <t>CODIGO</t>
  </si>
  <si>
    <t>DESCRIPCION</t>
  </si>
  <si>
    <t>Toma tel rj11</t>
  </si>
  <si>
    <t>Interruptor 4 vías</t>
  </si>
  <si>
    <t>Interruptor 3 vías sencillo</t>
  </si>
  <si>
    <t>Interruptor 3 vías doble</t>
  </si>
  <si>
    <t>Interruptor 3 vías triple</t>
  </si>
  <si>
    <t>Toma USB Doble Tipo A/A</t>
  </si>
  <si>
    <t>Toma USB Doble Tipo A/C</t>
  </si>
  <si>
    <t>Toma USB Doble Tipo C/C</t>
  </si>
  <si>
    <t>Conector Teléfono RJ11</t>
  </si>
  <si>
    <t>Interruptor de Parche Iluminación</t>
  </si>
  <si>
    <r>
      <rPr>
        <b/>
        <sz val="9"/>
        <color rgb="FFFF0000"/>
        <rFont val="Calibri"/>
        <family val="2"/>
        <scheme val="minor"/>
      </rPr>
      <t>Instrucciones de Uso:</t>
    </r>
    <r>
      <rPr>
        <sz val="9"/>
        <color rgb="FFFF0000"/>
        <rFont val="Calibri"/>
        <family val="2"/>
        <scheme val="minor"/>
      </rPr>
      <t xml:space="preserve">
1. Escoger el color de Placa deseado
2. Escoger el color de accesorios deseado
3. Marcar la cantidad deseada en el accesorio a cotizar
4. Presionar el Botón " Cotizar" para generar un listado
5. Para reiniciar el proceso presionar el Botón "Borrar"</t>
    </r>
  </si>
  <si>
    <t>https://catalogos-web.s3.amazonaws.com/Living_Now_Catalogo_2021v2.pdf</t>
  </si>
  <si>
    <t>https://livingnow.legrand.cr/configurador/</t>
  </si>
  <si>
    <t>Luz Piloto 127V Led Color Blanco</t>
  </si>
  <si>
    <t>Luz Piloto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</si>
</sst>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4"/>
      <color theme="0"/>
      <name val="DIN PrO"/>
    </font>
    <font>
      <sz val="11"/>
      <color rgb="FF000000"/>
      <name val="DIN PrO"/>
    </font>
    <font>
      <u/>
      <sz val="11"/>
      <color theme="1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1"/>
      <color rgb="FF000000"/>
      <name val="DIN PrO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4"/>
      <color rgb="FF000000"/>
      <name val="Calibri"/>
      <family val="2"/>
    </font>
    <font>
      <b/>
      <sz val="12"/>
      <color rgb="FFFF0000"/>
      <name val="Calibri"/>
      <family val="2"/>
      <scheme val="minor"/>
    </font>
    <font>
      <sz val="8"/>
      <color rgb="FF000000"/>
      <name val="Segoe UI"/>
      <family val="2"/>
    </font>
    <font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rgb="FF000000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 applyNumberFormat="0" applyFill="0" applyBorder="0" applyAlignment="0" applyProtection="0"/>
  </cellStyleXfs>
  <cellXfs count="52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3" fillId="3" borderId="0" xfId="1" applyFont="1" applyFill="1"/>
    <xf numFmtId="0" fontId="3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3" borderId="0" xfId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/>
    <xf numFmtId="0" fontId="3" fillId="3" borderId="0" xfId="1" applyFont="1" applyFill="1" applyAlignment="1">
      <alignment horizontal="center" vertical="center" wrapText="1"/>
    </xf>
    <xf numFmtId="0" fontId="3" fillId="3" borderId="0" xfId="1" applyFont="1" applyFill="1" applyAlignment="1">
      <alignment wrapText="1"/>
    </xf>
    <xf numFmtId="0" fontId="2" fillId="2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 wrapText="1"/>
    </xf>
    <xf numFmtId="49" fontId="3" fillId="0" borderId="1" xfId="1" applyNumberFormat="1" applyFont="1" applyFill="1" applyBorder="1" applyAlignment="1">
      <alignment horizontal="center" vertical="center"/>
    </xf>
    <xf numFmtId="49" fontId="3" fillId="3" borderId="1" xfId="1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49" fontId="3" fillId="3" borderId="0" xfId="1" applyNumberFormat="1" applyFont="1" applyFill="1" applyAlignment="1">
      <alignment horizontal="center" vertical="center"/>
    </xf>
    <xf numFmtId="49" fontId="3" fillId="0" borderId="0" xfId="1" applyNumberFormat="1" applyFont="1" applyFill="1"/>
    <xf numFmtId="0" fontId="3" fillId="0" borderId="0" xfId="1" applyFont="1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0" fillId="3" borderId="0" xfId="0" applyFill="1" applyBorder="1" applyProtection="1"/>
    <xf numFmtId="0" fontId="0" fillId="0" borderId="0" xfId="0" applyBorder="1" applyProtection="1"/>
    <xf numFmtId="0" fontId="5" fillId="3" borderId="0" xfId="0" applyFont="1" applyFill="1" applyBorder="1" applyProtection="1"/>
    <xf numFmtId="0" fontId="4" fillId="3" borderId="0" xfId="2" applyFill="1" applyBorder="1" applyProtection="1"/>
    <xf numFmtId="0" fontId="6" fillId="3" borderId="0" xfId="1" applyFont="1" applyFill="1" applyBorder="1" applyAlignment="1" applyProtection="1">
      <alignment horizontal="center" vertical="center" wrapText="1"/>
    </xf>
    <xf numFmtId="0" fontId="3" fillId="3" borderId="0" xfId="1" applyFont="1" applyFill="1" applyBorder="1" applyAlignment="1" applyProtection="1">
      <alignment horizontal="center" vertical="center" wrapText="1"/>
    </xf>
    <xf numFmtId="0" fontId="3" fillId="3" borderId="0" xfId="1" applyFont="1" applyFill="1" applyBorder="1" applyAlignment="1" applyProtection="1">
      <alignment wrapText="1"/>
    </xf>
    <xf numFmtId="0" fontId="4" fillId="0" borderId="0" xfId="2" applyFill="1"/>
    <xf numFmtId="0" fontId="0" fillId="3" borderId="0" xfId="0" applyFill="1" applyBorder="1"/>
    <xf numFmtId="0" fontId="7" fillId="3" borderId="0" xfId="0" applyFont="1" applyFill="1" applyBorder="1" applyAlignment="1" applyProtection="1">
      <alignment vertical="center" wrapText="1"/>
    </xf>
    <xf numFmtId="0" fontId="12" fillId="3" borderId="1" xfId="2" applyFont="1" applyFill="1" applyBorder="1" applyAlignment="1" applyProtection="1">
      <alignment horizontal="left"/>
    </xf>
    <xf numFmtId="0" fontId="3" fillId="3" borderId="0" xfId="1" applyNumberFormat="1" applyFont="1" applyFill="1"/>
    <xf numFmtId="49" fontId="0" fillId="0" borderId="0" xfId="0" applyNumberFormat="1" applyFill="1"/>
    <xf numFmtId="0" fontId="3" fillId="3" borderId="1" xfId="1" applyNumberFormat="1" applyFont="1" applyFill="1" applyBorder="1" applyAlignment="1" applyProtection="1">
      <alignment horizontal="left"/>
      <protection locked="0"/>
    </xf>
    <xf numFmtId="0" fontId="7" fillId="3" borderId="2" xfId="0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left" vertical="center" wrapText="1"/>
    </xf>
    <xf numFmtId="0" fontId="7" fillId="3" borderId="4" xfId="0" applyFont="1" applyFill="1" applyBorder="1" applyAlignment="1" applyProtection="1">
      <alignment horizontal="left" vertical="center" wrapText="1"/>
    </xf>
    <xf numFmtId="0" fontId="7" fillId="3" borderId="5" xfId="0" applyFont="1" applyFill="1" applyBorder="1" applyAlignment="1" applyProtection="1">
      <alignment horizontal="left" vertical="center" wrapText="1"/>
    </xf>
    <xf numFmtId="0" fontId="7" fillId="3" borderId="0" xfId="0" applyFont="1" applyFill="1" applyBorder="1" applyAlignment="1" applyProtection="1">
      <alignment horizontal="left" vertical="center" wrapText="1"/>
    </xf>
    <xf numFmtId="0" fontId="7" fillId="3" borderId="6" xfId="0" applyFont="1" applyFill="1" applyBorder="1" applyAlignment="1" applyProtection="1">
      <alignment horizontal="left" vertical="center" wrapText="1"/>
    </xf>
    <xf numFmtId="0" fontId="7" fillId="3" borderId="7" xfId="0" applyFont="1" applyFill="1" applyBorder="1" applyAlignment="1" applyProtection="1">
      <alignment horizontal="left" vertical="center" wrapText="1"/>
    </xf>
    <xf numFmtId="0" fontId="7" fillId="3" borderId="8" xfId="0" applyFont="1" applyFill="1" applyBorder="1" applyAlignment="1" applyProtection="1">
      <alignment horizontal="left" vertical="center" wrapText="1"/>
    </xf>
    <xf numFmtId="0" fontId="7" fillId="3" borderId="9" xfId="0" applyFont="1" applyFill="1" applyBorder="1" applyAlignment="1" applyProtection="1">
      <alignment horizontal="left" vertical="center" wrapText="1"/>
    </xf>
    <xf numFmtId="0" fontId="0" fillId="3" borderId="0" xfId="0" applyFill="1" applyBorder="1" applyAlignment="1" applyProtection="1">
      <alignment horizontal="center"/>
    </xf>
  </cellXfs>
  <cellStyles count="3">
    <cellStyle name="Hipervínculo" xfId="2" builtinId="8"/>
    <cellStyle name="Normal" xfId="0" builtinId="0"/>
    <cellStyle name="Normal 3" xfId="1" xr:uid="{7E184DD8-83EF-4283-B7E1-B837B9E24BF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22" fmlaLink="CONTROL!$B$3" fmlaRange="CONTROL!$A$4:$A$6" noThreeD="1" sel="1" val="0"/>
</file>

<file path=xl/ctrlProps/ctrlProp10.xml><?xml version="1.0" encoding="utf-8"?>
<formControlPr xmlns="http://schemas.microsoft.com/office/spreadsheetml/2009/9/main" objectType="CheckBox" fmlaLink="CONTROL!$AI$3" lockText="1" noThreeD="1"/>
</file>

<file path=xl/ctrlProps/ctrlProp11.xml><?xml version="1.0" encoding="utf-8"?>
<formControlPr xmlns="http://schemas.microsoft.com/office/spreadsheetml/2009/9/main" objectType="CheckBox" fmlaLink="CONTROL!$AJ$3" lockText="1" noThreeD="1"/>
</file>

<file path=xl/ctrlProps/ctrlProp12.xml><?xml version="1.0" encoding="utf-8"?>
<formControlPr xmlns="http://schemas.microsoft.com/office/spreadsheetml/2009/9/main" objectType="CheckBox" fmlaLink="CONTROL!$AK$3" lockText="1" noThreeD="1"/>
</file>

<file path=xl/ctrlProps/ctrlProp13.xml><?xml version="1.0" encoding="utf-8"?>
<formControlPr xmlns="http://schemas.microsoft.com/office/spreadsheetml/2009/9/main" objectType="CheckBox" fmlaLink="CONTROL!$AL$3" lockText="1" noThreeD="1"/>
</file>

<file path=xl/ctrlProps/ctrlProp14.xml><?xml version="1.0" encoding="utf-8"?>
<formControlPr xmlns="http://schemas.microsoft.com/office/spreadsheetml/2009/9/main" objectType="CheckBox" fmlaLink="CONTROL!$AM$3" lockText="1" noThreeD="1"/>
</file>

<file path=xl/ctrlProps/ctrlProp15.xml><?xml version="1.0" encoding="utf-8"?>
<formControlPr xmlns="http://schemas.microsoft.com/office/spreadsheetml/2009/9/main" objectType="CheckBox" fmlaLink="CONTROL!$AN$3" lockText="1" noThreeD="1"/>
</file>

<file path=xl/ctrlProps/ctrlProp16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Drop" dropStyle="combo" dx="22" fmlaLink="CONTROL!$D$3" fmlaRange="CONTROL!$C$4:$C$19" noThreeD="1" sel="1" val="0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CheckBox" fmlaLink="CONTROL!$AF$3" lockText="1" noThreeD="1"/>
</file>

<file path=xl/ctrlProps/ctrlProp8.xml><?xml version="1.0" encoding="utf-8"?>
<formControlPr xmlns="http://schemas.microsoft.com/office/spreadsheetml/2009/9/main" objectType="CheckBox" fmlaLink="CONTROL!$AG$3" lockText="1" noThreeD="1"/>
</file>

<file path=xl/ctrlProps/ctrlProp9.xml><?xml version="1.0" encoding="utf-8"?>
<formControlPr xmlns="http://schemas.microsoft.com/office/spreadsheetml/2009/9/main" objectType="CheckBox" fmlaLink="CONTROL!$AH$3" lockText="1" noThreeD="1"/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png"/><Relationship Id="rId18" Type="http://schemas.openxmlformats.org/officeDocument/2006/relationships/image" Target="../media/image154.png"/><Relationship Id="rId3" Type="http://schemas.openxmlformats.org/officeDocument/2006/relationships/image" Target="../media/image139.png"/><Relationship Id="rId21" Type="http://schemas.openxmlformats.org/officeDocument/2006/relationships/image" Target="../media/image157.png"/><Relationship Id="rId7" Type="http://schemas.openxmlformats.org/officeDocument/2006/relationships/image" Target="../media/image143.png"/><Relationship Id="rId12" Type="http://schemas.openxmlformats.org/officeDocument/2006/relationships/image" Target="../media/image148.png"/><Relationship Id="rId17" Type="http://schemas.openxmlformats.org/officeDocument/2006/relationships/image" Target="../media/image153.png"/><Relationship Id="rId2" Type="http://schemas.openxmlformats.org/officeDocument/2006/relationships/image" Target="../media/image138.png"/><Relationship Id="rId16" Type="http://schemas.openxmlformats.org/officeDocument/2006/relationships/image" Target="../media/image152.png"/><Relationship Id="rId20" Type="http://schemas.openxmlformats.org/officeDocument/2006/relationships/image" Target="../media/image156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5" Type="http://schemas.openxmlformats.org/officeDocument/2006/relationships/image" Target="../media/image151.png"/><Relationship Id="rId10" Type="http://schemas.openxmlformats.org/officeDocument/2006/relationships/image" Target="../media/image146.png"/><Relationship Id="rId19" Type="http://schemas.openxmlformats.org/officeDocument/2006/relationships/image" Target="../media/image155.png"/><Relationship Id="rId4" Type="http://schemas.openxmlformats.org/officeDocument/2006/relationships/image" Target="../media/image140.png"/><Relationship Id="rId9" Type="http://schemas.openxmlformats.org/officeDocument/2006/relationships/image" Target="../media/image145.png"/><Relationship Id="rId14" Type="http://schemas.openxmlformats.org/officeDocument/2006/relationships/image" Target="../media/image150.png"/><Relationship Id="rId22" Type="http://schemas.openxmlformats.org/officeDocument/2006/relationships/image" Target="../media/image15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2</xdr:row>
      <xdr:rowOff>95250</xdr:rowOff>
    </xdr:from>
    <xdr:to>
      <xdr:col>2</xdr:col>
      <xdr:colOff>742950</xdr:colOff>
      <xdr:row>2</xdr:row>
      <xdr:rowOff>762000</xdr:rowOff>
    </xdr:to>
    <xdr:pic>
      <xdr:nvPicPr>
        <xdr:cNvPr id="2" name="BTicino " descr="BTicino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6013" y="18811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</xdr:row>
      <xdr:rowOff>95250</xdr:rowOff>
    </xdr:from>
    <xdr:to>
      <xdr:col>2</xdr:col>
      <xdr:colOff>742950</xdr:colOff>
      <xdr:row>3</xdr:row>
      <xdr:rowOff>762000</xdr:rowOff>
    </xdr:to>
    <xdr:pic>
      <xdr:nvPicPr>
        <xdr:cNvPr id="3" name="BTicino " descr="BTicino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6013" y="27622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</xdr:row>
      <xdr:rowOff>95250</xdr:rowOff>
    </xdr:from>
    <xdr:to>
      <xdr:col>2</xdr:col>
      <xdr:colOff>742950</xdr:colOff>
      <xdr:row>5</xdr:row>
      <xdr:rowOff>762000</xdr:rowOff>
    </xdr:to>
    <xdr:pic>
      <xdr:nvPicPr>
        <xdr:cNvPr id="4" name="BTicino " descr="BTicino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6013" y="45243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</xdr:row>
      <xdr:rowOff>95250</xdr:rowOff>
    </xdr:from>
    <xdr:to>
      <xdr:col>2</xdr:col>
      <xdr:colOff>742950</xdr:colOff>
      <xdr:row>10</xdr:row>
      <xdr:rowOff>762000</xdr:rowOff>
    </xdr:to>
    <xdr:pic>
      <xdr:nvPicPr>
        <xdr:cNvPr id="14" name="BTicino " descr="BTicino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6013" y="89296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14</xdr:row>
      <xdr:rowOff>95250</xdr:rowOff>
    </xdr:from>
    <xdr:to>
      <xdr:col>2</xdr:col>
      <xdr:colOff>742950</xdr:colOff>
      <xdr:row>14</xdr:row>
      <xdr:rowOff>762000</xdr:rowOff>
    </xdr:to>
    <xdr:pic>
      <xdr:nvPicPr>
        <xdr:cNvPr id="25" name="BTicino " descr="BTicino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6013" y="124539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15</xdr:row>
      <xdr:rowOff>95250</xdr:rowOff>
    </xdr:from>
    <xdr:to>
      <xdr:col>2</xdr:col>
      <xdr:colOff>742950</xdr:colOff>
      <xdr:row>15</xdr:row>
      <xdr:rowOff>762000</xdr:rowOff>
    </xdr:to>
    <xdr:pic>
      <xdr:nvPicPr>
        <xdr:cNvPr id="26" name="BTicino " descr="BTicino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86013" y="133350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16</xdr:row>
      <xdr:rowOff>95250</xdr:rowOff>
    </xdr:from>
    <xdr:to>
      <xdr:col>2</xdr:col>
      <xdr:colOff>742950</xdr:colOff>
      <xdr:row>16</xdr:row>
      <xdr:rowOff>762000</xdr:rowOff>
    </xdr:to>
    <xdr:pic>
      <xdr:nvPicPr>
        <xdr:cNvPr id="27" name="BTicino " descr="BTicino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6013" y="142160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17</xdr:row>
      <xdr:rowOff>95250</xdr:rowOff>
    </xdr:from>
    <xdr:to>
      <xdr:col>2</xdr:col>
      <xdr:colOff>742950</xdr:colOff>
      <xdr:row>17</xdr:row>
      <xdr:rowOff>762000</xdr:rowOff>
    </xdr:to>
    <xdr:pic>
      <xdr:nvPicPr>
        <xdr:cNvPr id="28" name="BTicino " descr="BTicino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86013" y="150971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18</xdr:row>
      <xdr:rowOff>95250</xdr:rowOff>
    </xdr:from>
    <xdr:to>
      <xdr:col>2</xdr:col>
      <xdr:colOff>742950</xdr:colOff>
      <xdr:row>18</xdr:row>
      <xdr:rowOff>762000</xdr:rowOff>
    </xdr:to>
    <xdr:pic>
      <xdr:nvPicPr>
        <xdr:cNvPr id="29" name="BTicino " descr="BTicino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86013" y="159781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19</xdr:row>
      <xdr:rowOff>95250</xdr:rowOff>
    </xdr:from>
    <xdr:to>
      <xdr:col>2</xdr:col>
      <xdr:colOff>742950</xdr:colOff>
      <xdr:row>19</xdr:row>
      <xdr:rowOff>762000</xdr:rowOff>
    </xdr:to>
    <xdr:pic>
      <xdr:nvPicPr>
        <xdr:cNvPr id="30" name="BTicino " descr="BTicino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86013" y="168592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23</xdr:row>
      <xdr:rowOff>95250</xdr:rowOff>
    </xdr:from>
    <xdr:to>
      <xdr:col>2</xdr:col>
      <xdr:colOff>742950</xdr:colOff>
      <xdr:row>23</xdr:row>
      <xdr:rowOff>762000</xdr:rowOff>
    </xdr:to>
    <xdr:pic>
      <xdr:nvPicPr>
        <xdr:cNvPr id="31" name="BTicino " descr="BTicino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86013" y="203835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24</xdr:row>
      <xdr:rowOff>95250</xdr:rowOff>
    </xdr:from>
    <xdr:to>
      <xdr:col>2</xdr:col>
      <xdr:colOff>742950</xdr:colOff>
      <xdr:row>24</xdr:row>
      <xdr:rowOff>762000</xdr:rowOff>
    </xdr:to>
    <xdr:pic>
      <xdr:nvPicPr>
        <xdr:cNvPr id="32" name="BTicino " descr="BTicino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86013" y="212645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25</xdr:row>
      <xdr:rowOff>95250</xdr:rowOff>
    </xdr:from>
    <xdr:to>
      <xdr:col>2</xdr:col>
      <xdr:colOff>742950</xdr:colOff>
      <xdr:row>25</xdr:row>
      <xdr:rowOff>762000</xdr:rowOff>
    </xdr:to>
    <xdr:pic>
      <xdr:nvPicPr>
        <xdr:cNvPr id="33" name="BTicino " descr="BTicino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6013" y="221456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26</xdr:row>
      <xdr:rowOff>95250</xdr:rowOff>
    </xdr:from>
    <xdr:to>
      <xdr:col>2</xdr:col>
      <xdr:colOff>742950</xdr:colOff>
      <xdr:row>26</xdr:row>
      <xdr:rowOff>762000</xdr:rowOff>
    </xdr:to>
    <xdr:pic>
      <xdr:nvPicPr>
        <xdr:cNvPr id="34" name="BTicino " descr="BTicino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86013" y="230266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29</xdr:row>
      <xdr:rowOff>95250</xdr:rowOff>
    </xdr:from>
    <xdr:to>
      <xdr:col>2</xdr:col>
      <xdr:colOff>742950</xdr:colOff>
      <xdr:row>29</xdr:row>
      <xdr:rowOff>762000</xdr:rowOff>
    </xdr:to>
    <xdr:pic>
      <xdr:nvPicPr>
        <xdr:cNvPr id="35" name="BTicino " descr="BTicino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86013" y="256698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27</xdr:row>
      <xdr:rowOff>95250</xdr:rowOff>
    </xdr:from>
    <xdr:to>
      <xdr:col>2</xdr:col>
      <xdr:colOff>742950</xdr:colOff>
      <xdr:row>27</xdr:row>
      <xdr:rowOff>762000</xdr:rowOff>
    </xdr:to>
    <xdr:pic>
      <xdr:nvPicPr>
        <xdr:cNvPr id="36" name="BTicino " descr="BTicino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86013" y="239077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30</xdr:row>
      <xdr:rowOff>95250</xdr:rowOff>
    </xdr:from>
    <xdr:to>
      <xdr:col>2</xdr:col>
      <xdr:colOff>742950</xdr:colOff>
      <xdr:row>30</xdr:row>
      <xdr:rowOff>762000</xdr:rowOff>
    </xdr:to>
    <xdr:pic>
      <xdr:nvPicPr>
        <xdr:cNvPr id="37" name="BTicino " descr="BTicino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86013" y="265509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28</xdr:row>
      <xdr:rowOff>95250</xdr:rowOff>
    </xdr:from>
    <xdr:to>
      <xdr:col>2</xdr:col>
      <xdr:colOff>742950</xdr:colOff>
      <xdr:row>28</xdr:row>
      <xdr:rowOff>762000</xdr:rowOff>
    </xdr:to>
    <xdr:pic>
      <xdr:nvPicPr>
        <xdr:cNvPr id="38" name="BTicino " descr="BTicino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86013" y="247888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31</xdr:row>
      <xdr:rowOff>95250</xdr:rowOff>
    </xdr:from>
    <xdr:to>
      <xdr:col>2</xdr:col>
      <xdr:colOff>742950</xdr:colOff>
      <xdr:row>31</xdr:row>
      <xdr:rowOff>762000</xdr:rowOff>
    </xdr:to>
    <xdr:pic>
      <xdr:nvPicPr>
        <xdr:cNvPr id="39" name="BTicino " descr="BTicino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86013" y="274320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52918</xdr:colOff>
      <xdr:row>35</xdr:row>
      <xdr:rowOff>78789</xdr:rowOff>
    </xdr:from>
    <xdr:to>
      <xdr:col>2</xdr:col>
      <xdr:colOff>783167</xdr:colOff>
      <xdr:row>35</xdr:row>
      <xdr:rowOff>836083</xdr:rowOff>
    </xdr:to>
    <xdr:pic>
      <xdr:nvPicPr>
        <xdr:cNvPr id="43" name="BTicino " descr="BTicino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60085" y="31564206"/>
          <a:ext cx="730249" cy="757294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39</xdr:row>
      <xdr:rowOff>95250</xdr:rowOff>
    </xdr:from>
    <xdr:to>
      <xdr:col>2</xdr:col>
      <xdr:colOff>742950</xdr:colOff>
      <xdr:row>39</xdr:row>
      <xdr:rowOff>762000</xdr:rowOff>
    </xdr:to>
    <xdr:pic>
      <xdr:nvPicPr>
        <xdr:cNvPr id="45" name="BTicino " descr="BTicino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86013" y="344805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43</xdr:row>
      <xdr:rowOff>95250</xdr:rowOff>
    </xdr:from>
    <xdr:to>
      <xdr:col>2</xdr:col>
      <xdr:colOff>742950</xdr:colOff>
      <xdr:row>43</xdr:row>
      <xdr:rowOff>762000</xdr:rowOff>
    </xdr:to>
    <xdr:pic>
      <xdr:nvPicPr>
        <xdr:cNvPr id="46" name="BTicino " descr="BTicino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86013" y="380047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44</xdr:row>
      <xdr:rowOff>95250</xdr:rowOff>
    </xdr:from>
    <xdr:to>
      <xdr:col>2</xdr:col>
      <xdr:colOff>742950</xdr:colOff>
      <xdr:row>44</xdr:row>
      <xdr:rowOff>762000</xdr:rowOff>
    </xdr:to>
    <xdr:pic>
      <xdr:nvPicPr>
        <xdr:cNvPr id="49" name="BTicino " descr="BTicino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86013" y="388858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45</xdr:row>
      <xdr:rowOff>95250</xdr:rowOff>
    </xdr:from>
    <xdr:to>
      <xdr:col>2</xdr:col>
      <xdr:colOff>742950</xdr:colOff>
      <xdr:row>45</xdr:row>
      <xdr:rowOff>762000</xdr:rowOff>
    </xdr:to>
    <xdr:pic>
      <xdr:nvPicPr>
        <xdr:cNvPr id="50" name="BTicino " descr="BTicino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86013" y="397668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55</xdr:row>
      <xdr:rowOff>95250</xdr:rowOff>
    </xdr:from>
    <xdr:to>
      <xdr:col>2</xdr:col>
      <xdr:colOff>742950</xdr:colOff>
      <xdr:row>55</xdr:row>
      <xdr:rowOff>762000</xdr:rowOff>
    </xdr:to>
    <xdr:pic>
      <xdr:nvPicPr>
        <xdr:cNvPr id="54" name="BTicino " descr="BTicino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86013" y="485775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59</xdr:row>
      <xdr:rowOff>95250</xdr:rowOff>
    </xdr:from>
    <xdr:to>
      <xdr:col>2</xdr:col>
      <xdr:colOff>742950</xdr:colOff>
      <xdr:row>59</xdr:row>
      <xdr:rowOff>762000</xdr:rowOff>
    </xdr:to>
    <xdr:pic>
      <xdr:nvPicPr>
        <xdr:cNvPr id="55" name="BTicino " descr="BTicino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86013" y="521017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60</xdr:row>
      <xdr:rowOff>95250</xdr:rowOff>
    </xdr:from>
    <xdr:to>
      <xdr:col>2</xdr:col>
      <xdr:colOff>742950</xdr:colOff>
      <xdr:row>60</xdr:row>
      <xdr:rowOff>762000</xdr:rowOff>
    </xdr:to>
    <xdr:pic>
      <xdr:nvPicPr>
        <xdr:cNvPr id="56" name="BTicino " descr="BTicino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86013" y="529828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61</xdr:row>
      <xdr:rowOff>95250</xdr:rowOff>
    </xdr:from>
    <xdr:to>
      <xdr:col>2</xdr:col>
      <xdr:colOff>742950</xdr:colOff>
      <xdr:row>61</xdr:row>
      <xdr:rowOff>762000</xdr:rowOff>
    </xdr:to>
    <xdr:pic>
      <xdr:nvPicPr>
        <xdr:cNvPr id="57" name="BTicino " descr="BTicino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86013" y="538638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62</xdr:row>
      <xdr:rowOff>95250</xdr:rowOff>
    </xdr:from>
    <xdr:to>
      <xdr:col>2</xdr:col>
      <xdr:colOff>742950</xdr:colOff>
      <xdr:row>62</xdr:row>
      <xdr:rowOff>762000</xdr:rowOff>
    </xdr:to>
    <xdr:pic>
      <xdr:nvPicPr>
        <xdr:cNvPr id="65" name="BTicino " descr="BTicino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86013" y="547449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66</xdr:row>
      <xdr:rowOff>95250</xdr:rowOff>
    </xdr:from>
    <xdr:to>
      <xdr:col>2</xdr:col>
      <xdr:colOff>742950</xdr:colOff>
      <xdr:row>66</xdr:row>
      <xdr:rowOff>762000</xdr:rowOff>
    </xdr:to>
    <xdr:pic>
      <xdr:nvPicPr>
        <xdr:cNvPr id="66" name="BTicino " descr="BTicino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86013" y="582691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67</xdr:row>
      <xdr:rowOff>95250</xdr:rowOff>
    </xdr:from>
    <xdr:to>
      <xdr:col>2</xdr:col>
      <xdr:colOff>742950</xdr:colOff>
      <xdr:row>67</xdr:row>
      <xdr:rowOff>762000</xdr:rowOff>
    </xdr:to>
    <xdr:pic>
      <xdr:nvPicPr>
        <xdr:cNvPr id="67" name="BTicino " descr="BTicino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86013" y="591502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68</xdr:row>
      <xdr:rowOff>95250</xdr:rowOff>
    </xdr:from>
    <xdr:to>
      <xdr:col>2</xdr:col>
      <xdr:colOff>742950</xdr:colOff>
      <xdr:row>68</xdr:row>
      <xdr:rowOff>762000</xdr:rowOff>
    </xdr:to>
    <xdr:pic>
      <xdr:nvPicPr>
        <xdr:cNvPr id="68" name="BTicino " descr="BTicino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86013" y="600313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69</xdr:row>
      <xdr:rowOff>95250</xdr:rowOff>
    </xdr:from>
    <xdr:to>
      <xdr:col>2</xdr:col>
      <xdr:colOff>742950</xdr:colOff>
      <xdr:row>69</xdr:row>
      <xdr:rowOff>762000</xdr:rowOff>
    </xdr:to>
    <xdr:pic>
      <xdr:nvPicPr>
        <xdr:cNvPr id="69" name="BTicino " descr="BTicino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86013" y="609123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70</xdr:row>
      <xdr:rowOff>95250</xdr:rowOff>
    </xdr:from>
    <xdr:to>
      <xdr:col>2</xdr:col>
      <xdr:colOff>742950</xdr:colOff>
      <xdr:row>70</xdr:row>
      <xdr:rowOff>762000</xdr:rowOff>
    </xdr:to>
    <xdr:pic>
      <xdr:nvPicPr>
        <xdr:cNvPr id="70" name="BTicino " descr="BTicino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86013" y="617934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71</xdr:row>
      <xdr:rowOff>95250</xdr:rowOff>
    </xdr:from>
    <xdr:to>
      <xdr:col>2</xdr:col>
      <xdr:colOff>742950</xdr:colOff>
      <xdr:row>71</xdr:row>
      <xdr:rowOff>762000</xdr:rowOff>
    </xdr:to>
    <xdr:pic>
      <xdr:nvPicPr>
        <xdr:cNvPr id="71" name="BTicino " descr="BTicino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386013" y="626745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72</xdr:row>
      <xdr:rowOff>95250</xdr:rowOff>
    </xdr:from>
    <xdr:to>
      <xdr:col>2</xdr:col>
      <xdr:colOff>742950</xdr:colOff>
      <xdr:row>72</xdr:row>
      <xdr:rowOff>762000</xdr:rowOff>
    </xdr:to>
    <xdr:pic>
      <xdr:nvPicPr>
        <xdr:cNvPr id="72" name="BTicino " descr="BTicino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86013" y="635555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73</xdr:row>
      <xdr:rowOff>95250</xdr:rowOff>
    </xdr:from>
    <xdr:to>
      <xdr:col>2</xdr:col>
      <xdr:colOff>742950</xdr:colOff>
      <xdr:row>73</xdr:row>
      <xdr:rowOff>762000</xdr:rowOff>
    </xdr:to>
    <xdr:pic>
      <xdr:nvPicPr>
        <xdr:cNvPr id="73" name="BTicino " descr="BTicino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86013" y="644366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</xdr:row>
      <xdr:rowOff>95250</xdr:rowOff>
    </xdr:from>
    <xdr:to>
      <xdr:col>2</xdr:col>
      <xdr:colOff>742950</xdr:colOff>
      <xdr:row>7</xdr:row>
      <xdr:rowOff>762000</xdr:rowOff>
    </xdr:to>
    <xdr:pic>
      <xdr:nvPicPr>
        <xdr:cNvPr id="74" name="BTicino " descr="BTicino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386013" y="62865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</xdr:row>
      <xdr:rowOff>95250</xdr:rowOff>
    </xdr:from>
    <xdr:to>
      <xdr:col>2</xdr:col>
      <xdr:colOff>742950</xdr:colOff>
      <xdr:row>8</xdr:row>
      <xdr:rowOff>762000</xdr:rowOff>
    </xdr:to>
    <xdr:pic>
      <xdr:nvPicPr>
        <xdr:cNvPr id="75" name="BTicino " descr="BTicino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386013" y="7167563"/>
          <a:ext cx="666750" cy="666750"/>
        </a:xfrm>
        <a:prstGeom prst="rect">
          <a:avLst/>
        </a:prstGeom>
      </xdr:spPr>
    </xdr:pic>
    <xdr:clientData/>
  </xdr:twoCellAnchor>
  <xdr:twoCellAnchor>
    <xdr:from>
      <xdr:col>1</xdr:col>
      <xdr:colOff>1326359</xdr:colOff>
      <xdr:row>9</xdr:row>
      <xdr:rowOff>1</xdr:rowOff>
    </xdr:from>
    <xdr:to>
      <xdr:col>3</xdr:col>
      <xdr:colOff>0</xdr:colOff>
      <xdr:row>10</xdr:row>
      <xdr:rowOff>0</xdr:rowOff>
    </xdr:to>
    <xdr:pic>
      <xdr:nvPicPr>
        <xdr:cNvPr id="76" name="BTicino " descr="BTicino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278859" y="7953376"/>
          <a:ext cx="888204" cy="881062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</xdr:row>
      <xdr:rowOff>95250</xdr:rowOff>
    </xdr:from>
    <xdr:to>
      <xdr:col>2</xdr:col>
      <xdr:colOff>742950</xdr:colOff>
      <xdr:row>11</xdr:row>
      <xdr:rowOff>762000</xdr:rowOff>
    </xdr:to>
    <xdr:pic>
      <xdr:nvPicPr>
        <xdr:cNvPr id="86" name="BTicino " descr="BTicino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386013" y="98107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</xdr:row>
      <xdr:rowOff>95250</xdr:rowOff>
    </xdr:from>
    <xdr:to>
      <xdr:col>2</xdr:col>
      <xdr:colOff>742950</xdr:colOff>
      <xdr:row>12</xdr:row>
      <xdr:rowOff>762000</xdr:rowOff>
    </xdr:to>
    <xdr:pic>
      <xdr:nvPicPr>
        <xdr:cNvPr id="87" name="BTicino " descr="BTicino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386013" y="106918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13</xdr:row>
      <xdr:rowOff>95250</xdr:rowOff>
    </xdr:from>
    <xdr:to>
      <xdr:col>2</xdr:col>
      <xdr:colOff>742950</xdr:colOff>
      <xdr:row>13</xdr:row>
      <xdr:rowOff>762000</xdr:rowOff>
    </xdr:to>
    <xdr:pic>
      <xdr:nvPicPr>
        <xdr:cNvPr id="88" name="BTicino " descr="BTicino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86013" y="115728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20</xdr:row>
      <xdr:rowOff>95250</xdr:rowOff>
    </xdr:from>
    <xdr:to>
      <xdr:col>2</xdr:col>
      <xdr:colOff>742950</xdr:colOff>
      <xdr:row>20</xdr:row>
      <xdr:rowOff>762000</xdr:rowOff>
    </xdr:to>
    <xdr:pic>
      <xdr:nvPicPr>
        <xdr:cNvPr id="95" name="BTicino " descr="BTicino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386013" y="177403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21</xdr:row>
      <xdr:rowOff>95250</xdr:rowOff>
    </xdr:from>
    <xdr:to>
      <xdr:col>2</xdr:col>
      <xdr:colOff>742950</xdr:colOff>
      <xdr:row>21</xdr:row>
      <xdr:rowOff>762000</xdr:rowOff>
    </xdr:to>
    <xdr:pic>
      <xdr:nvPicPr>
        <xdr:cNvPr id="96" name="BTicino " descr="BTicino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386013" y="186213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22</xdr:row>
      <xdr:rowOff>95250</xdr:rowOff>
    </xdr:from>
    <xdr:to>
      <xdr:col>2</xdr:col>
      <xdr:colOff>742950</xdr:colOff>
      <xdr:row>22</xdr:row>
      <xdr:rowOff>762000</xdr:rowOff>
    </xdr:to>
    <xdr:pic>
      <xdr:nvPicPr>
        <xdr:cNvPr id="97" name="BTicino " descr="BTicino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386013" y="195024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32</xdr:row>
      <xdr:rowOff>95250</xdr:rowOff>
    </xdr:from>
    <xdr:to>
      <xdr:col>2</xdr:col>
      <xdr:colOff>742950</xdr:colOff>
      <xdr:row>32</xdr:row>
      <xdr:rowOff>762000</xdr:rowOff>
    </xdr:to>
    <xdr:pic>
      <xdr:nvPicPr>
        <xdr:cNvPr id="98" name="BTicino " descr="BTicino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386013" y="283130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33</xdr:row>
      <xdr:rowOff>95250</xdr:rowOff>
    </xdr:from>
    <xdr:to>
      <xdr:col>2</xdr:col>
      <xdr:colOff>742950</xdr:colOff>
      <xdr:row>33</xdr:row>
      <xdr:rowOff>762000</xdr:rowOff>
    </xdr:to>
    <xdr:pic>
      <xdr:nvPicPr>
        <xdr:cNvPr id="99" name="BTicino " descr="BTicino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386013" y="291941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34</xdr:row>
      <xdr:rowOff>95250</xdr:rowOff>
    </xdr:from>
    <xdr:to>
      <xdr:col>2</xdr:col>
      <xdr:colOff>742950</xdr:colOff>
      <xdr:row>34</xdr:row>
      <xdr:rowOff>762000</xdr:rowOff>
    </xdr:to>
    <xdr:pic>
      <xdr:nvPicPr>
        <xdr:cNvPr id="100" name="BTicino " descr="BTicino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386013" y="300751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40</xdr:row>
      <xdr:rowOff>95250</xdr:rowOff>
    </xdr:from>
    <xdr:to>
      <xdr:col>2</xdr:col>
      <xdr:colOff>742950</xdr:colOff>
      <xdr:row>40</xdr:row>
      <xdr:rowOff>762000</xdr:rowOff>
    </xdr:to>
    <xdr:pic>
      <xdr:nvPicPr>
        <xdr:cNvPr id="101" name="BTicino " descr="BTicino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386013" y="353615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41</xdr:row>
      <xdr:rowOff>95250</xdr:rowOff>
    </xdr:from>
    <xdr:to>
      <xdr:col>2</xdr:col>
      <xdr:colOff>742950</xdr:colOff>
      <xdr:row>41</xdr:row>
      <xdr:rowOff>762000</xdr:rowOff>
    </xdr:to>
    <xdr:pic>
      <xdr:nvPicPr>
        <xdr:cNvPr id="102" name="BTicino " descr="BTicino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386013" y="362426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42</xdr:row>
      <xdr:rowOff>95250</xdr:rowOff>
    </xdr:from>
    <xdr:to>
      <xdr:col>2</xdr:col>
      <xdr:colOff>742950</xdr:colOff>
      <xdr:row>42</xdr:row>
      <xdr:rowOff>762000</xdr:rowOff>
    </xdr:to>
    <xdr:pic>
      <xdr:nvPicPr>
        <xdr:cNvPr id="103" name="BTicino " descr="BTicino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386013" y="371236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46</xdr:row>
      <xdr:rowOff>95250</xdr:rowOff>
    </xdr:from>
    <xdr:to>
      <xdr:col>2</xdr:col>
      <xdr:colOff>742950</xdr:colOff>
      <xdr:row>46</xdr:row>
      <xdr:rowOff>762000</xdr:rowOff>
    </xdr:to>
    <xdr:pic>
      <xdr:nvPicPr>
        <xdr:cNvPr id="104" name="BTicino " descr="BTicino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386013" y="406479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47</xdr:row>
      <xdr:rowOff>95250</xdr:rowOff>
    </xdr:from>
    <xdr:to>
      <xdr:col>2</xdr:col>
      <xdr:colOff>742950</xdr:colOff>
      <xdr:row>47</xdr:row>
      <xdr:rowOff>762000</xdr:rowOff>
    </xdr:to>
    <xdr:pic>
      <xdr:nvPicPr>
        <xdr:cNvPr id="105" name="BTicino " descr="BTicino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386013" y="415290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48</xdr:row>
      <xdr:rowOff>95250</xdr:rowOff>
    </xdr:from>
    <xdr:to>
      <xdr:col>2</xdr:col>
      <xdr:colOff>742950</xdr:colOff>
      <xdr:row>48</xdr:row>
      <xdr:rowOff>762000</xdr:rowOff>
    </xdr:to>
    <xdr:pic>
      <xdr:nvPicPr>
        <xdr:cNvPr id="106" name="BTicino " descr="BTicino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86013" y="424100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56</xdr:row>
      <xdr:rowOff>95250</xdr:rowOff>
    </xdr:from>
    <xdr:to>
      <xdr:col>2</xdr:col>
      <xdr:colOff>742950</xdr:colOff>
      <xdr:row>56</xdr:row>
      <xdr:rowOff>762000</xdr:rowOff>
    </xdr:to>
    <xdr:pic>
      <xdr:nvPicPr>
        <xdr:cNvPr id="107" name="BTicino " descr="BTicino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386013" y="494585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57</xdr:row>
      <xdr:rowOff>95250</xdr:rowOff>
    </xdr:from>
    <xdr:to>
      <xdr:col>2</xdr:col>
      <xdr:colOff>742950</xdr:colOff>
      <xdr:row>57</xdr:row>
      <xdr:rowOff>762000</xdr:rowOff>
    </xdr:to>
    <xdr:pic>
      <xdr:nvPicPr>
        <xdr:cNvPr id="108" name="BTicino " descr="BTicino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386013" y="503396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58</xdr:row>
      <xdr:rowOff>95250</xdr:rowOff>
    </xdr:from>
    <xdr:to>
      <xdr:col>2</xdr:col>
      <xdr:colOff>742950</xdr:colOff>
      <xdr:row>58</xdr:row>
      <xdr:rowOff>762000</xdr:rowOff>
    </xdr:to>
    <xdr:pic>
      <xdr:nvPicPr>
        <xdr:cNvPr id="109" name="BTicino " descr="BTicino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386013" y="512206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63</xdr:row>
      <xdr:rowOff>95250</xdr:rowOff>
    </xdr:from>
    <xdr:to>
      <xdr:col>2</xdr:col>
      <xdr:colOff>742950</xdr:colOff>
      <xdr:row>63</xdr:row>
      <xdr:rowOff>762000</xdr:rowOff>
    </xdr:to>
    <xdr:pic>
      <xdr:nvPicPr>
        <xdr:cNvPr id="110" name="BTicino " descr="BTicino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386013" y="556260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64</xdr:row>
      <xdr:rowOff>95250</xdr:rowOff>
    </xdr:from>
    <xdr:to>
      <xdr:col>2</xdr:col>
      <xdr:colOff>742950</xdr:colOff>
      <xdr:row>64</xdr:row>
      <xdr:rowOff>762000</xdr:rowOff>
    </xdr:to>
    <xdr:pic>
      <xdr:nvPicPr>
        <xdr:cNvPr id="111" name="BTicino " descr="BTicino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386013" y="565070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65</xdr:row>
      <xdr:rowOff>95250</xdr:rowOff>
    </xdr:from>
    <xdr:to>
      <xdr:col>2</xdr:col>
      <xdr:colOff>742950</xdr:colOff>
      <xdr:row>65</xdr:row>
      <xdr:rowOff>762000</xdr:rowOff>
    </xdr:to>
    <xdr:pic>
      <xdr:nvPicPr>
        <xdr:cNvPr id="112" name="BTicino " descr="BTicino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386013" y="573881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36</xdr:row>
      <xdr:rowOff>95250</xdr:rowOff>
    </xdr:from>
    <xdr:to>
      <xdr:col>2</xdr:col>
      <xdr:colOff>742950</xdr:colOff>
      <xdr:row>36</xdr:row>
      <xdr:rowOff>762000</xdr:rowOff>
    </xdr:to>
    <xdr:pic>
      <xdr:nvPicPr>
        <xdr:cNvPr id="122" name="BTicino " descr="BTicino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386013" y="318373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37</xdr:row>
      <xdr:rowOff>95250</xdr:rowOff>
    </xdr:from>
    <xdr:to>
      <xdr:col>2</xdr:col>
      <xdr:colOff>742950</xdr:colOff>
      <xdr:row>37</xdr:row>
      <xdr:rowOff>762000</xdr:rowOff>
    </xdr:to>
    <xdr:pic>
      <xdr:nvPicPr>
        <xdr:cNvPr id="123" name="BTicino " descr="BTicino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386013" y="327183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38</xdr:row>
      <xdr:rowOff>43902</xdr:rowOff>
    </xdr:from>
    <xdr:to>
      <xdr:col>2</xdr:col>
      <xdr:colOff>814916</xdr:colOff>
      <xdr:row>39</xdr:row>
      <xdr:rowOff>0</xdr:rowOff>
    </xdr:to>
    <xdr:pic>
      <xdr:nvPicPr>
        <xdr:cNvPr id="124" name="BTicino " descr="BTicino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07167" y="3515235"/>
          <a:ext cx="814916" cy="845098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106</xdr:row>
      <xdr:rowOff>95250</xdr:rowOff>
    </xdr:from>
    <xdr:to>
      <xdr:col>2</xdr:col>
      <xdr:colOff>742950</xdr:colOff>
      <xdr:row>106</xdr:row>
      <xdr:rowOff>838200</xdr:rowOff>
    </xdr:to>
    <xdr:pic>
      <xdr:nvPicPr>
        <xdr:cNvPr id="132" name="BTicino " descr="BTicino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386013" y="93511688"/>
          <a:ext cx="666750" cy="7429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107</xdr:row>
      <xdr:rowOff>95250</xdr:rowOff>
    </xdr:from>
    <xdr:to>
      <xdr:col>2</xdr:col>
      <xdr:colOff>742950</xdr:colOff>
      <xdr:row>107</xdr:row>
      <xdr:rowOff>762000</xdr:rowOff>
    </xdr:to>
    <xdr:pic>
      <xdr:nvPicPr>
        <xdr:cNvPr id="133" name="BTicino " descr="BTicino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386013" y="94428469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108</xdr:row>
      <xdr:rowOff>95250</xdr:rowOff>
    </xdr:from>
    <xdr:to>
      <xdr:col>2</xdr:col>
      <xdr:colOff>742950</xdr:colOff>
      <xdr:row>108</xdr:row>
      <xdr:rowOff>762000</xdr:rowOff>
    </xdr:to>
    <xdr:pic>
      <xdr:nvPicPr>
        <xdr:cNvPr id="134" name="BTicino " descr="BTicino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386013" y="95309531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109</xdr:row>
      <xdr:rowOff>95250</xdr:rowOff>
    </xdr:from>
    <xdr:to>
      <xdr:col>2</xdr:col>
      <xdr:colOff>742950</xdr:colOff>
      <xdr:row>109</xdr:row>
      <xdr:rowOff>762000</xdr:rowOff>
    </xdr:to>
    <xdr:pic>
      <xdr:nvPicPr>
        <xdr:cNvPr id="135" name="BTicino " descr="BTicino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386013" y="96190594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110</xdr:row>
      <xdr:rowOff>95250</xdr:rowOff>
    </xdr:from>
    <xdr:to>
      <xdr:col>2</xdr:col>
      <xdr:colOff>742950</xdr:colOff>
      <xdr:row>110</xdr:row>
      <xdr:rowOff>762000</xdr:rowOff>
    </xdr:to>
    <xdr:pic>
      <xdr:nvPicPr>
        <xdr:cNvPr id="137" name="BTicino " descr="BTicino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386013" y="97071656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111</xdr:row>
      <xdr:rowOff>95250</xdr:rowOff>
    </xdr:from>
    <xdr:to>
      <xdr:col>2</xdr:col>
      <xdr:colOff>742950</xdr:colOff>
      <xdr:row>111</xdr:row>
      <xdr:rowOff>762000</xdr:rowOff>
    </xdr:to>
    <xdr:pic>
      <xdr:nvPicPr>
        <xdr:cNvPr id="138" name="BTicino " descr="BTicino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386013" y="987028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112</xdr:row>
      <xdr:rowOff>95250</xdr:rowOff>
    </xdr:from>
    <xdr:to>
      <xdr:col>2</xdr:col>
      <xdr:colOff>742950</xdr:colOff>
      <xdr:row>112</xdr:row>
      <xdr:rowOff>762000</xdr:rowOff>
    </xdr:to>
    <xdr:pic>
      <xdr:nvPicPr>
        <xdr:cNvPr id="139" name="BTicino " descr="BTicino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386013" y="100691156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113</xdr:row>
      <xdr:rowOff>95250</xdr:rowOff>
    </xdr:from>
    <xdr:to>
      <xdr:col>2</xdr:col>
      <xdr:colOff>742950</xdr:colOff>
      <xdr:row>113</xdr:row>
      <xdr:rowOff>762000</xdr:rowOff>
    </xdr:to>
    <xdr:pic>
      <xdr:nvPicPr>
        <xdr:cNvPr id="140" name="BTicino " descr="BTicino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386013" y="101572219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114</xdr:row>
      <xdr:rowOff>95250</xdr:rowOff>
    </xdr:from>
    <xdr:to>
      <xdr:col>2</xdr:col>
      <xdr:colOff>742950</xdr:colOff>
      <xdr:row>114</xdr:row>
      <xdr:rowOff>762000</xdr:rowOff>
    </xdr:to>
    <xdr:pic>
      <xdr:nvPicPr>
        <xdr:cNvPr id="141" name="BTicino " descr="BTicino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386013" y="102453281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115</xdr:row>
      <xdr:rowOff>95250</xdr:rowOff>
    </xdr:from>
    <xdr:to>
      <xdr:col>2</xdr:col>
      <xdr:colOff>742950</xdr:colOff>
      <xdr:row>115</xdr:row>
      <xdr:rowOff>762000</xdr:rowOff>
    </xdr:to>
    <xdr:pic>
      <xdr:nvPicPr>
        <xdr:cNvPr id="146" name="BTicino " descr="BTicino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386013" y="103334344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116</xdr:row>
      <xdr:rowOff>95250</xdr:rowOff>
    </xdr:from>
    <xdr:to>
      <xdr:col>2</xdr:col>
      <xdr:colOff>742950</xdr:colOff>
      <xdr:row>116</xdr:row>
      <xdr:rowOff>762000</xdr:rowOff>
    </xdr:to>
    <xdr:pic>
      <xdr:nvPicPr>
        <xdr:cNvPr id="147" name="BTicino " descr="BTicino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386013" y="105501281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117</xdr:row>
      <xdr:rowOff>95250</xdr:rowOff>
    </xdr:from>
    <xdr:to>
      <xdr:col>2</xdr:col>
      <xdr:colOff>742950</xdr:colOff>
      <xdr:row>117</xdr:row>
      <xdr:rowOff>762000</xdr:rowOff>
    </xdr:to>
    <xdr:pic>
      <xdr:nvPicPr>
        <xdr:cNvPr id="148" name="BTicino " descr="BTicino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386013" y="106382344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118</xdr:row>
      <xdr:rowOff>95250</xdr:rowOff>
    </xdr:from>
    <xdr:to>
      <xdr:col>2</xdr:col>
      <xdr:colOff>742950</xdr:colOff>
      <xdr:row>118</xdr:row>
      <xdr:rowOff>762000</xdr:rowOff>
    </xdr:to>
    <xdr:pic>
      <xdr:nvPicPr>
        <xdr:cNvPr id="149" name="BTicino " descr="BTicino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386013" y="107263406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74</xdr:row>
      <xdr:rowOff>95250</xdr:rowOff>
    </xdr:from>
    <xdr:to>
      <xdr:col>2</xdr:col>
      <xdr:colOff>742950</xdr:colOff>
      <xdr:row>74</xdr:row>
      <xdr:rowOff>762000</xdr:rowOff>
    </xdr:to>
    <xdr:pic>
      <xdr:nvPicPr>
        <xdr:cNvPr id="191" name="BTicino " descr="BTicino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386013" y="653176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75</xdr:row>
      <xdr:rowOff>95250</xdr:rowOff>
    </xdr:from>
    <xdr:to>
      <xdr:col>2</xdr:col>
      <xdr:colOff>742950</xdr:colOff>
      <xdr:row>75</xdr:row>
      <xdr:rowOff>762000</xdr:rowOff>
    </xdr:to>
    <xdr:pic>
      <xdr:nvPicPr>
        <xdr:cNvPr id="192" name="BTicino " descr="BTicino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386013" y="661987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76</xdr:row>
      <xdr:rowOff>95250</xdr:rowOff>
    </xdr:from>
    <xdr:to>
      <xdr:col>2</xdr:col>
      <xdr:colOff>742950</xdr:colOff>
      <xdr:row>76</xdr:row>
      <xdr:rowOff>762000</xdr:rowOff>
    </xdr:to>
    <xdr:pic>
      <xdr:nvPicPr>
        <xdr:cNvPr id="193" name="BTicino " descr="BTicino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386013" y="670798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78</xdr:row>
      <xdr:rowOff>95250</xdr:rowOff>
    </xdr:from>
    <xdr:to>
      <xdr:col>2</xdr:col>
      <xdr:colOff>742950</xdr:colOff>
      <xdr:row>78</xdr:row>
      <xdr:rowOff>762000</xdr:rowOff>
    </xdr:to>
    <xdr:pic>
      <xdr:nvPicPr>
        <xdr:cNvPr id="194" name="BTicino " descr="BTicino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386013" y="688419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80</xdr:row>
      <xdr:rowOff>95250</xdr:rowOff>
    </xdr:from>
    <xdr:to>
      <xdr:col>2</xdr:col>
      <xdr:colOff>742950</xdr:colOff>
      <xdr:row>80</xdr:row>
      <xdr:rowOff>762000</xdr:rowOff>
    </xdr:to>
    <xdr:pic>
      <xdr:nvPicPr>
        <xdr:cNvPr id="195" name="BTicino " descr="BTicino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386013" y="706040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82</xdr:row>
      <xdr:rowOff>95250</xdr:rowOff>
    </xdr:from>
    <xdr:to>
      <xdr:col>2</xdr:col>
      <xdr:colOff>742950</xdr:colOff>
      <xdr:row>82</xdr:row>
      <xdr:rowOff>762000</xdr:rowOff>
    </xdr:to>
    <xdr:pic>
      <xdr:nvPicPr>
        <xdr:cNvPr id="196" name="BTicino " descr="BTicino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386013" y="723661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84</xdr:row>
      <xdr:rowOff>95250</xdr:rowOff>
    </xdr:from>
    <xdr:to>
      <xdr:col>2</xdr:col>
      <xdr:colOff>742950</xdr:colOff>
      <xdr:row>84</xdr:row>
      <xdr:rowOff>762000</xdr:rowOff>
    </xdr:to>
    <xdr:pic>
      <xdr:nvPicPr>
        <xdr:cNvPr id="197" name="BTicino " descr="BTicino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386013" y="741283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86</xdr:row>
      <xdr:rowOff>95250</xdr:rowOff>
    </xdr:from>
    <xdr:to>
      <xdr:col>2</xdr:col>
      <xdr:colOff>742950</xdr:colOff>
      <xdr:row>86</xdr:row>
      <xdr:rowOff>762000</xdr:rowOff>
    </xdr:to>
    <xdr:pic>
      <xdr:nvPicPr>
        <xdr:cNvPr id="198" name="BTicino " descr="BTicino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386013" y="758904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88</xdr:row>
      <xdr:rowOff>95250</xdr:rowOff>
    </xdr:from>
    <xdr:to>
      <xdr:col>2</xdr:col>
      <xdr:colOff>742950</xdr:colOff>
      <xdr:row>88</xdr:row>
      <xdr:rowOff>762000</xdr:rowOff>
    </xdr:to>
    <xdr:pic>
      <xdr:nvPicPr>
        <xdr:cNvPr id="199" name="BTicino " descr="BTicino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386013" y="776525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90</xdr:row>
      <xdr:rowOff>95250</xdr:rowOff>
    </xdr:from>
    <xdr:to>
      <xdr:col>2</xdr:col>
      <xdr:colOff>742950</xdr:colOff>
      <xdr:row>90</xdr:row>
      <xdr:rowOff>762000</xdr:rowOff>
    </xdr:to>
    <xdr:pic>
      <xdr:nvPicPr>
        <xdr:cNvPr id="200" name="BTicino " descr="BTicino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386013" y="794146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92</xdr:row>
      <xdr:rowOff>95250</xdr:rowOff>
    </xdr:from>
    <xdr:to>
      <xdr:col>2</xdr:col>
      <xdr:colOff>742950</xdr:colOff>
      <xdr:row>92</xdr:row>
      <xdr:rowOff>762000</xdr:rowOff>
    </xdr:to>
    <xdr:pic>
      <xdr:nvPicPr>
        <xdr:cNvPr id="201" name="BTicino " descr="BTicino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386013" y="811768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94</xdr:row>
      <xdr:rowOff>95250</xdr:rowOff>
    </xdr:from>
    <xdr:to>
      <xdr:col>2</xdr:col>
      <xdr:colOff>742950</xdr:colOff>
      <xdr:row>94</xdr:row>
      <xdr:rowOff>762000</xdr:rowOff>
    </xdr:to>
    <xdr:pic>
      <xdr:nvPicPr>
        <xdr:cNvPr id="202" name="BTicino " descr="BTicino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386013" y="829389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96</xdr:row>
      <xdr:rowOff>95250</xdr:rowOff>
    </xdr:from>
    <xdr:to>
      <xdr:col>2</xdr:col>
      <xdr:colOff>742950</xdr:colOff>
      <xdr:row>96</xdr:row>
      <xdr:rowOff>762000</xdr:rowOff>
    </xdr:to>
    <xdr:pic>
      <xdr:nvPicPr>
        <xdr:cNvPr id="203" name="BTicino " descr="BTicino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386013" y="847010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98</xdr:row>
      <xdr:rowOff>95250</xdr:rowOff>
    </xdr:from>
    <xdr:to>
      <xdr:col>2</xdr:col>
      <xdr:colOff>742950</xdr:colOff>
      <xdr:row>98</xdr:row>
      <xdr:rowOff>762000</xdr:rowOff>
    </xdr:to>
    <xdr:pic>
      <xdr:nvPicPr>
        <xdr:cNvPr id="204" name="BTicino " descr="BTicino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386013" y="864631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100</xdr:row>
      <xdr:rowOff>95250</xdr:rowOff>
    </xdr:from>
    <xdr:to>
      <xdr:col>2</xdr:col>
      <xdr:colOff>742950</xdr:colOff>
      <xdr:row>100</xdr:row>
      <xdr:rowOff>762000</xdr:rowOff>
    </xdr:to>
    <xdr:pic>
      <xdr:nvPicPr>
        <xdr:cNvPr id="205" name="BTicino " descr="BTicino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386013" y="882253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102</xdr:row>
      <xdr:rowOff>95250</xdr:rowOff>
    </xdr:from>
    <xdr:to>
      <xdr:col>2</xdr:col>
      <xdr:colOff>742950</xdr:colOff>
      <xdr:row>102</xdr:row>
      <xdr:rowOff>762000</xdr:rowOff>
    </xdr:to>
    <xdr:pic>
      <xdr:nvPicPr>
        <xdr:cNvPr id="206" name="BTicino " descr="BTicino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386013" y="899874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77</xdr:row>
      <xdr:rowOff>95250</xdr:rowOff>
    </xdr:from>
    <xdr:to>
      <xdr:col>2</xdr:col>
      <xdr:colOff>742950</xdr:colOff>
      <xdr:row>77</xdr:row>
      <xdr:rowOff>762000</xdr:rowOff>
    </xdr:to>
    <xdr:pic>
      <xdr:nvPicPr>
        <xdr:cNvPr id="207" name="BTicino " descr="BTicino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386013" y="679608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79</xdr:row>
      <xdr:rowOff>95250</xdr:rowOff>
    </xdr:from>
    <xdr:to>
      <xdr:col>2</xdr:col>
      <xdr:colOff>742950</xdr:colOff>
      <xdr:row>79</xdr:row>
      <xdr:rowOff>762000</xdr:rowOff>
    </xdr:to>
    <xdr:pic>
      <xdr:nvPicPr>
        <xdr:cNvPr id="208" name="BTicino " descr="BTicino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386013" y="697230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81</xdr:row>
      <xdr:rowOff>95250</xdr:rowOff>
    </xdr:from>
    <xdr:to>
      <xdr:col>2</xdr:col>
      <xdr:colOff>742950</xdr:colOff>
      <xdr:row>81</xdr:row>
      <xdr:rowOff>762000</xdr:rowOff>
    </xdr:to>
    <xdr:pic>
      <xdr:nvPicPr>
        <xdr:cNvPr id="209" name="BTicino " descr="BTicino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386013" y="714851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83</xdr:row>
      <xdr:rowOff>95250</xdr:rowOff>
    </xdr:from>
    <xdr:to>
      <xdr:col>2</xdr:col>
      <xdr:colOff>742950</xdr:colOff>
      <xdr:row>83</xdr:row>
      <xdr:rowOff>762000</xdr:rowOff>
    </xdr:to>
    <xdr:pic>
      <xdr:nvPicPr>
        <xdr:cNvPr id="210" name="BTicino " descr="BTicino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386013" y="732472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85</xdr:row>
      <xdr:rowOff>95250</xdr:rowOff>
    </xdr:from>
    <xdr:to>
      <xdr:col>2</xdr:col>
      <xdr:colOff>742950</xdr:colOff>
      <xdr:row>85</xdr:row>
      <xdr:rowOff>762000</xdr:rowOff>
    </xdr:to>
    <xdr:pic>
      <xdr:nvPicPr>
        <xdr:cNvPr id="211" name="BTicino " descr="BTicino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386013" y="750093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87</xdr:row>
      <xdr:rowOff>95250</xdr:rowOff>
    </xdr:from>
    <xdr:to>
      <xdr:col>2</xdr:col>
      <xdr:colOff>742950</xdr:colOff>
      <xdr:row>87</xdr:row>
      <xdr:rowOff>762000</xdr:rowOff>
    </xdr:to>
    <xdr:pic>
      <xdr:nvPicPr>
        <xdr:cNvPr id="212" name="BTicino " descr="BTicino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386013" y="767715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105</xdr:row>
      <xdr:rowOff>95250</xdr:rowOff>
    </xdr:from>
    <xdr:to>
      <xdr:col>2</xdr:col>
      <xdr:colOff>742950</xdr:colOff>
      <xdr:row>105</xdr:row>
      <xdr:rowOff>762000</xdr:rowOff>
    </xdr:to>
    <xdr:pic>
      <xdr:nvPicPr>
        <xdr:cNvPr id="213" name="BTicino " descr="BTicino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386013" y="926306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89</xdr:row>
      <xdr:rowOff>95250</xdr:rowOff>
    </xdr:from>
    <xdr:to>
      <xdr:col>2</xdr:col>
      <xdr:colOff>742950</xdr:colOff>
      <xdr:row>89</xdr:row>
      <xdr:rowOff>762000</xdr:rowOff>
    </xdr:to>
    <xdr:pic>
      <xdr:nvPicPr>
        <xdr:cNvPr id="214" name="BTicino " descr="BTicino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386013" y="785336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91</xdr:row>
      <xdr:rowOff>95250</xdr:rowOff>
    </xdr:from>
    <xdr:to>
      <xdr:col>2</xdr:col>
      <xdr:colOff>742950</xdr:colOff>
      <xdr:row>91</xdr:row>
      <xdr:rowOff>762000</xdr:rowOff>
    </xdr:to>
    <xdr:pic>
      <xdr:nvPicPr>
        <xdr:cNvPr id="215" name="BTicino " descr="BTicino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386013" y="802957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93</xdr:row>
      <xdr:rowOff>95250</xdr:rowOff>
    </xdr:from>
    <xdr:to>
      <xdr:col>2</xdr:col>
      <xdr:colOff>742950</xdr:colOff>
      <xdr:row>93</xdr:row>
      <xdr:rowOff>762000</xdr:rowOff>
    </xdr:to>
    <xdr:pic>
      <xdr:nvPicPr>
        <xdr:cNvPr id="216" name="BTicino " descr="BTicino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386013" y="820578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95</xdr:row>
      <xdr:rowOff>95250</xdr:rowOff>
    </xdr:from>
    <xdr:to>
      <xdr:col>2</xdr:col>
      <xdr:colOff>742950</xdr:colOff>
      <xdr:row>95</xdr:row>
      <xdr:rowOff>762000</xdr:rowOff>
    </xdr:to>
    <xdr:pic>
      <xdr:nvPicPr>
        <xdr:cNvPr id="217" name="BTicino " descr="BTicino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386013" y="838200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99</xdr:row>
      <xdr:rowOff>95250</xdr:rowOff>
    </xdr:from>
    <xdr:to>
      <xdr:col>2</xdr:col>
      <xdr:colOff>742950</xdr:colOff>
      <xdr:row>99</xdr:row>
      <xdr:rowOff>762000</xdr:rowOff>
    </xdr:to>
    <xdr:pic>
      <xdr:nvPicPr>
        <xdr:cNvPr id="218" name="BTicino " descr="BTicino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386013" y="873442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101</xdr:row>
      <xdr:rowOff>114300</xdr:rowOff>
    </xdr:from>
    <xdr:to>
      <xdr:col>2</xdr:col>
      <xdr:colOff>742950</xdr:colOff>
      <xdr:row>101</xdr:row>
      <xdr:rowOff>781050</xdr:rowOff>
    </xdr:to>
    <xdr:pic>
      <xdr:nvPicPr>
        <xdr:cNvPr id="247" name="BTicino " descr="BTicino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386013" y="891254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103</xdr:row>
      <xdr:rowOff>50800</xdr:rowOff>
    </xdr:from>
    <xdr:to>
      <xdr:col>2</xdr:col>
      <xdr:colOff>742950</xdr:colOff>
      <xdr:row>103</xdr:row>
      <xdr:rowOff>717550</xdr:rowOff>
    </xdr:to>
    <xdr:pic>
      <xdr:nvPicPr>
        <xdr:cNvPr id="248" name="BTicino " descr="BTicino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386013" y="908240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104</xdr:row>
      <xdr:rowOff>95250</xdr:rowOff>
    </xdr:from>
    <xdr:to>
      <xdr:col>2</xdr:col>
      <xdr:colOff>742950</xdr:colOff>
      <xdr:row>104</xdr:row>
      <xdr:rowOff>762000</xdr:rowOff>
    </xdr:to>
    <xdr:pic>
      <xdr:nvPicPr>
        <xdr:cNvPr id="253" name="BTicino " descr="BTicino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386013" y="917495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97</xdr:row>
      <xdr:rowOff>114300</xdr:rowOff>
    </xdr:from>
    <xdr:to>
      <xdr:col>2</xdr:col>
      <xdr:colOff>742950</xdr:colOff>
      <xdr:row>97</xdr:row>
      <xdr:rowOff>781050</xdr:rowOff>
    </xdr:to>
    <xdr:pic>
      <xdr:nvPicPr>
        <xdr:cNvPr id="254" name="BTicino " descr="BTicino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386013" y="856011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52</xdr:row>
      <xdr:rowOff>95250</xdr:rowOff>
    </xdr:from>
    <xdr:to>
      <xdr:col>2</xdr:col>
      <xdr:colOff>742950</xdr:colOff>
      <xdr:row>52</xdr:row>
      <xdr:rowOff>762000</xdr:rowOff>
    </xdr:to>
    <xdr:pic>
      <xdr:nvPicPr>
        <xdr:cNvPr id="258" name="BTicino " descr="BTicino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386013" y="459343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53</xdr:row>
      <xdr:rowOff>95250</xdr:rowOff>
    </xdr:from>
    <xdr:to>
      <xdr:col>2</xdr:col>
      <xdr:colOff>742950</xdr:colOff>
      <xdr:row>53</xdr:row>
      <xdr:rowOff>762000</xdr:rowOff>
    </xdr:to>
    <xdr:pic>
      <xdr:nvPicPr>
        <xdr:cNvPr id="259" name="BTicino " descr="BTicino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386013" y="468153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54</xdr:row>
      <xdr:rowOff>95250</xdr:rowOff>
    </xdr:from>
    <xdr:to>
      <xdr:col>2</xdr:col>
      <xdr:colOff>742950</xdr:colOff>
      <xdr:row>54</xdr:row>
      <xdr:rowOff>762000</xdr:rowOff>
    </xdr:to>
    <xdr:pic>
      <xdr:nvPicPr>
        <xdr:cNvPr id="260" name="BTicino " descr="BTicino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386013" y="476964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</xdr:row>
      <xdr:rowOff>95250</xdr:rowOff>
    </xdr:from>
    <xdr:to>
      <xdr:col>2</xdr:col>
      <xdr:colOff>742950</xdr:colOff>
      <xdr:row>4</xdr:row>
      <xdr:rowOff>762000</xdr:rowOff>
    </xdr:to>
    <xdr:pic>
      <xdr:nvPicPr>
        <xdr:cNvPr id="273" name="BTicino " descr="BTicino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386013" y="36433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132</xdr:row>
      <xdr:rowOff>95250</xdr:rowOff>
    </xdr:from>
    <xdr:to>
      <xdr:col>2</xdr:col>
      <xdr:colOff>742950</xdr:colOff>
      <xdr:row>132</xdr:row>
      <xdr:rowOff>762000</xdr:rowOff>
    </xdr:to>
    <xdr:pic>
      <xdr:nvPicPr>
        <xdr:cNvPr id="289" name="BTicino " descr="BTicino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386013" y="1208960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119</xdr:row>
      <xdr:rowOff>95250</xdr:rowOff>
    </xdr:from>
    <xdr:to>
      <xdr:col>2</xdr:col>
      <xdr:colOff>742950</xdr:colOff>
      <xdr:row>119</xdr:row>
      <xdr:rowOff>762000</xdr:rowOff>
    </xdr:to>
    <xdr:pic>
      <xdr:nvPicPr>
        <xdr:cNvPr id="290" name="BTicino " descr="BTicino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386013" y="108144469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120</xdr:row>
      <xdr:rowOff>95250</xdr:rowOff>
    </xdr:from>
    <xdr:to>
      <xdr:col>2</xdr:col>
      <xdr:colOff>742950</xdr:colOff>
      <xdr:row>120</xdr:row>
      <xdr:rowOff>762000</xdr:rowOff>
    </xdr:to>
    <xdr:pic>
      <xdr:nvPicPr>
        <xdr:cNvPr id="291" name="BTicino " descr="BTicino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386013" y="109597031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124</xdr:row>
      <xdr:rowOff>95250</xdr:rowOff>
    </xdr:from>
    <xdr:to>
      <xdr:col>2</xdr:col>
      <xdr:colOff>742950</xdr:colOff>
      <xdr:row>124</xdr:row>
      <xdr:rowOff>762000</xdr:rowOff>
    </xdr:to>
    <xdr:pic>
      <xdr:nvPicPr>
        <xdr:cNvPr id="292" name="BTicino " descr="BTicino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386013" y="1131331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128</xdr:row>
      <xdr:rowOff>95250</xdr:rowOff>
    </xdr:from>
    <xdr:to>
      <xdr:col>2</xdr:col>
      <xdr:colOff>742950</xdr:colOff>
      <xdr:row>128</xdr:row>
      <xdr:rowOff>762000</xdr:rowOff>
    </xdr:to>
    <xdr:pic>
      <xdr:nvPicPr>
        <xdr:cNvPr id="293" name="BTicino " descr="BTicino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386013" y="117407531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133</xdr:row>
      <xdr:rowOff>95250</xdr:rowOff>
    </xdr:from>
    <xdr:to>
      <xdr:col>2</xdr:col>
      <xdr:colOff>742950</xdr:colOff>
      <xdr:row>133</xdr:row>
      <xdr:rowOff>762000</xdr:rowOff>
    </xdr:to>
    <xdr:pic>
      <xdr:nvPicPr>
        <xdr:cNvPr id="294" name="BTicino " descr="BTicino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386013" y="12270581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134</xdr:row>
      <xdr:rowOff>95250</xdr:rowOff>
    </xdr:from>
    <xdr:to>
      <xdr:col>2</xdr:col>
      <xdr:colOff>742950</xdr:colOff>
      <xdr:row>134</xdr:row>
      <xdr:rowOff>762000</xdr:rowOff>
    </xdr:to>
    <xdr:pic>
      <xdr:nvPicPr>
        <xdr:cNvPr id="295" name="BTicino " descr="BTicino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386013" y="1235868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135</xdr:row>
      <xdr:rowOff>95250</xdr:rowOff>
    </xdr:from>
    <xdr:to>
      <xdr:col>2</xdr:col>
      <xdr:colOff>742950</xdr:colOff>
      <xdr:row>135</xdr:row>
      <xdr:rowOff>762000</xdr:rowOff>
    </xdr:to>
    <xdr:pic>
      <xdr:nvPicPr>
        <xdr:cNvPr id="296" name="BTicino " descr="BTicino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386013" y="1244679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121</xdr:row>
      <xdr:rowOff>95250</xdr:rowOff>
    </xdr:from>
    <xdr:to>
      <xdr:col>2</xdr:col>
      <xdr:colOff>742950</xdr:colOff>
      <xdr:row>121</xdr:row>
      <xdr:rowOff>762000</xdr:rowOff>
    </xdr:to>
    <xdr:pic>
      <xdr:nvPicPr>
        <xdr:cNvPr id="297" name="BTicino " descr="BTicino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386013" y="1104900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122</xdr:row>
      <xdr:rowOff>95250</xdr:rowOff>
    </xdr:from>
    <xdr:to>
      <xdr:col>2</xdr:col>
      <xdr:colOff>742950</xdr:colOff>
      <xdr:row>122</xdr:row>
      <xdr:rowOff>762000</xdr:rowOff>
    </xdr:to>
    <xdr:pic>
      <xdr:nvPicPr>
        <xdr:cNvPr id="298" name="BTicino " descr="BTicino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386013" y="111371063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123</xdr:row>
      <xdr:rowOff>95250</xdr:rowOff>
    </xdr:from>
    <xdr:to>
      <xdr:col>2</xdr:col>
      <xdr:colOff>742950</xdr:colOff>
      <xdr:row>123</xdr:row>
      <xdr:rowOff>762000</xdr:rowOff>
    </xdr:to>
    <xdr:pic>
      <xdr:nvPicPr>
        <xdr:cNvPr id="299" name="BTicino " descr="BTicino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386013" y="1122521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125</xdr:row>
      <xdr:rowOff>95250</xdr:rowOff>
    </xdr:from>
    <xdr:to>
      <xdr:col>2</xdr:col>
      <xdr:colOff>742950</xdr:colOff>
      <xdr:row>125</xdr:row>
      <xdr:rowOff>762000</xdr:rowOff>
    </xdr:to>
    <xdr:pic>
      <xdr:nvPicPr>
        <xdr:cNvPr id="300" name="BTicino " descr="BTicino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386013" y="114764344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126</xdr:row>
      <xdr:rowOff>95250</xdr:rowOff>
    </xdr:from>
    <xdr:to>
      <xdr:col>2</xdr:col>
      <xdr:colOff>742950</xdr:colOff>
      <xdr:row>126</xdr:row>
      <xdr:rowOff>762000</xdr:rowOff>
    </xdr:to>
    <xdr:pic>
      <xdr:nvPicPr>
        <xdr:cNvPr id="301" name="BTicino " descr="BTicino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386013" y="115645406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127</xdr:row>
      <xdr:rowOff>95250</xdr:rowOff>
    </xdr:from>
    <xdr:to>
      <xdr:col>2</xdr:col>
      <xdr:colOff>742950</xdr:colOff>
      <xdr:row>127</xdr:row>
      <xdr:rowOff>762000</xdr:rowOff>
    </xdr:to>
    <xdr:pic>
      <xdr:nvPicPr>
        <xdr:cNvPr id="302" name="BTicino " descr="BTicino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386013" y="116526469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129</xdr:row>
      <xdr:rowOff>95250</xdr:rowOff>
    </xdr:from>
    <xdr:to>
      <xdr:col>2</xdr:col>
      <xdr:colOff>742950</xdr:colOff>
      <xdr:row>129</xdr:row>
      <xdr:rowOff>762000</xdr:rowOff>
    </xdr:to>
    <xdr:pic>
      <xdr:nvPicPr>
        <xdr:cNvPr id="303" name="BTicino " descr="BTicino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386013" y="11825287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130</xdr:row>
      <xdr:rowOff>95250</xdr:rowOff>
    </xdr:from>
    <xdr:to>
      <xdr:col>2</xdr:col>
      <xdr:colOff>742950</xdr:colOff>
      <xdr:row>130</xdr:row>
      <xdr:rowOff>762000</xdr:rowOff>
    </xdr:to>
    <xdr:pic>
      <xdr:nvPicPr>
        <xdr:cNvPr id="304" name="BTicino " descr="BTicino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386013" y="11913393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131</xdr:row>
      <xdr:rowOff>95250</xdr:rowOff>
    </xdr:from>
    <xdr:to>
      <xdr:col>2</xdr:col>
      <xdr:colOff>742950</xdr:colOff>
      <xdr:row>131</xdr:row>
      <xdr:rowOff>762000</xdr:rowOff>
    </xdr:to>
    <xdr:pic>
      <xdr:nvPicPr>
        <xdr:cNvPr id="305" name="BTicino " descr="BTicino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386013" y="12001500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49</xdr:row>
      <xdr:rowOff>95250</xdr:rowOff>
    </xdr:from>
    <xdr:to>
      <xdr:col>2</xdr:col>
      <xdr:colOff>742950</xdr:colOff>
      <xdr:row>49</xdr:row>
      <xdr:rowOff>762000</xdr:rowOff>
    </xdr:to>
    <xdr:pic>
      <xdr:nvPicPr>
        <xdr:cNvPr id="325" name="BTicino " descr="BTicino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386013" y="43291125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50</xdr:row>
      <xdr:rowOff>95250</xdr:rowOff>
    </xdr:from>
    <xdr:to>
      <xdr:col>2</xdr:col>
      <xdr:colOff>742950</xdr:colOff>
      <xdr:row>50</xdr:row>
      <xdr:rowOff>762000</xdr:rowOff>
    </xdr:to>
    <xdr:pic>
      <xdr:nvPicPr>
        <xdr:cNvPr id="326" name="BTicino " descr="BTicino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386013" y="44172188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51</xdr:row>
      <xdr:rowOff>95250</xdr:rowOff>
    </xdr:from>
    <xdr:to>
      <xdr:col>2</xdr:col>
      <xdr:colOff>742950</xdr:colOff>
      <xdr:row>51</xdr:row>
      <xdr:rowOff>762000</xdr:rowOff>
    </xdr:to>
    <xdr:pic>
      <xdr:nvPicPr>
        <xdr:cNvPr id="327" name="BTicino " descr="BTicino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386013" y="450532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137</xdr:row>
      <xdr:rowOff>95250</xdr:rowOff>
    </xdr:from>
    <xdr:to>
      <xdr:col>2</xdr:col>
      <xdr:colOff>742950</xdr:colOff>
      <xdr:row>137</xdr:row>
      <xdr:rowOff>723900</xdr:rowOff>
    </xdr:to>
    <xdr:pic>
      <xdr:nvPicPr>
        <xdr:cNvPr id="331" name="BTicino " descr="BTicino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386013" y="126075281"/>
          <a:ext cx="666750" cy="6286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138</xdr:row>
      <xdr:rowOff>95250</xdr:rowOff>
    </xdr:from>
    <xdr:to>
      <xdr:col>2</xdr:col>
      <xdr:colOff>742950</xdr:colOff>
      <xdr:row>138</xdr:row>
      <xdr:rowOff>723900</xdr:rowOff>
    </xdr:to>
    <xdr:pic>
      <xdr:nvPicPr>
        <xdr:cNvPr id="332" name="BTicino " descr="BTicino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386013" y="126801563"/>
          <a:ext cx="666750" cy="62865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139</xdr:row>
      <xdr:rowOff>95250</xdr:rowOff>
    </xdr:from>
    <xdr:to>
      <xdr:col>2</xdr:col>
      <xdr:colOff>742950</xdr:colOff>
      <xdr:row>139</xdr:row>
      <xdr:rowOff>723900</xdr:rowOff>
    </xdr:to>
    <xdr:pic>
      <xdr:nvPicPr>
        <xdr:cNvPr id="333" name="BTicino " descr="BTicino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386013" y="127527844"/>
          <a:ext cx="666750" cy="62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</xdr:row>
          <xdr:rowOff>0</xdr:rowOff>
        </xdr:from>
        <xdr:to>
          <xdr:col>16</xdr:col>
          <xdr:colOff>876300</xdr:colOff>
          <xdr:row>2</xdr:row>
          <xdr:rowOff>190500</xdr:rowOff>
        </xdr:to>
        <xdr:pic>
          <xdr:nvPicPr>
            <xdr:cNvPr id="7" name="BTicino " descr="BTicino 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agen1" spid="_x0000_s6758"/>
                </a:ext>
              </a:extLst>
            </xdr:cNvPicPr>
          </xdr:nvPicPr>
          <xdr:blipFill>
            <a:blip xmlns:r="http://schemas.openxmlformats.org/officeDocument/2006/relationships" r:embed="rId1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tretch>
              <a:fillRect/>
            </a:stretch>
          </xdr:blipFill>
          <xdr:spPr>
            <a:xfrm>
              <a:off x="14439900" y="381000"/>
              <a:ext cx="876300" cy="190500"/>
            </a:xfrm>
            <a:prstGeom prst="rect">
              <a:avLst/>
            </a:prstGeom>
            <a:effectLst>
              <a:glow>
                <a:schemeClr val="bg1"/>
              </a:glow>
              <a:softEdge rad="0"/>
            </a:effec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752475</xdr:colOff>
          <xdr:row>2</xdr:row>
          <xdr:rowOff>123825</xdr:rowOff>
        </xdr:from>
        <xdr:to>
          <xdr:col>9</xdr:col>
          <xdr:colOff>352425</xdr:colOff>
          <xdr:row>3</xdr:row>
          <xdr:rowOff>28575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752475</xdr:colOff>
          <xdr:row>1</xdr:row>
          <xdr:rowOff>47625</xdr:rowOff>
        </xdr:from>
        <xdr:to>
          <xdr:col>9</xdr:col>
          <xdr:colOff>342900</xdr:colOff>
          <xdr:row>2</xdr:row>
          <xdr:rowOff>9525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0</xdr:colOff>
      <xdr:row>6</xdr:row>
      <xdr:rowOff>0</xdr:rowOff>
    </xdr:from>
    <xdr:to>
      <xdr:col>12</xdr:col>
      <xdr:colOff>1322</xdr:colOff>
      <xdr:row>7</xdr:row>
      <xdr:rowOff>17880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6167" y="1883833"/>
          <a:ext cx="1513416" cy="10867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14</xdr:col>
      <xdr:colOff>0</xdr:colOff>
      <xdr:row>7</xdr:row>
      <xdr:rowOff>0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03000" y="1883833"/>
          <a:ext cx="1513417" cy="10689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5</xdr:row>
      <xdr:rowOff>359832</xdr:rowOff>
    </xdr:from>
    <xdr:to>
      <xdr:col>8</xdr:col>
      <xdr:colOff>0</xdr:colOff>
      <xdr:row>6</xdr:row>
      <xdr:rowOff>1049866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32500" y="1883832"/>
          <a:ext cx="1513417" cy="10689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</xdr:colOff>
      <xdr:row>6</xdr:row>
      <xdr:rowOff>0</xdr:rowOff>
    </xdr:from>
    <xdr:to>
      <xdr:col>6</xdr:col>
      <xdr:colOff>0</xdr:colOff>
      <xdr:row>7</xdr:row>
      <xdr:rowOff>0</xdr:rowOff>
    </xdr:to>
    <xdr:pic>
      <xdr:nvPicPr>
        <xdr:cNvPr id="13" name="Picture 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75668" y="1883833"/>
          <a:ext cx="1513416" cy="10689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1</xdr:colOff>
      <xdr:row>7</xdr:row>
      <xdr:rowOff>17880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18833" y="1883833"/>
          <a:ext cx="1513417" cy="10867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6</xdr:row>
      <xdr:rowOff>1054100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0" y="1883833"/>
          <a:ext cx="1513417" cy="1054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17" name="Picture 8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0" y="3894667"/>
          <a:ext cx="1513417" cy="1068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11</xdr:row>
      <xdr:rowOff>12700</xdr:rowOff>
    </xdr:from>
    <xdr:to>
      <xdr:col>4</xdr:col>
      <xdr:colOff>2</xdr:colOff>
      <xdr:row>11</xdr:row>
      <xdr:rowOff>1041400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18833" y="3907367"/>
          <a:ext cx="1513418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38100</xdr:colOff>
      <xdr:row>11</xdr:row>
      <xdr:rowOff>12700</xdr:rowOff>
    </xdr:from>
    <xdr:to>
      <xdr:col>6</xdr:col>
      <xdr:colOff>1322</xdr:colOff>
      <xdr:row>11</xdr:row>
      <xdr:rowOff>1066707</xdr:rowOff>
    </xdr:to>
    <xdr:pic>
      <xdr:nvPicPr>
        <xdr:cNvPr id="19" name="Picture 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13767" y="3907367"/>
          <a:ext cx="1475316" cy="10540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0</xdr:colOff>
      <xdr:row>12</xdr:row>
      <xdr:rowOff>0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32500" y="3894667"/>
          <a:ext cx="1513417" cy="1068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0</xdr:colOff>
      <xdr:row>11</xdr:row>
      <xdr:rowOff>1057</xdr:rowOff>
    </xdr:from>
    <xdr:to>
      <xdr:col>11</xdr:col>
      <xdr:colOff>1511966</xdr:colOff>
      <xdr:row>12</xdr:row>
      <xdr:rowOff>0</xdr:rowOff>
    </xdr:to>
    <xdr:pic>
      <xdr:nvPicPr>
        <xdr:cNvPr id="21" name="Picture 5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46167" y="3895724"/>
          <a:ext cx="1511966" cy="10678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0</xdr:colOff>
      <xdr:row>11</xdr:row>
      <xdr:rowOff>1</xdr:rowOff>
    </xdr:from>
    <xdr:to>
      <xdr:col>14</xdr:col>
      <xdr:colOff>0</xdr:colOff>
      <xdr:row>12</xdr:row>
      <xdr:rowOff>1</xdr:rowOff>
    </xdr:to>
    <xdr:pic>
      <xdr:nvPicPr>
        <xdr:cNvPr id="22" name="Picture 7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303000" y="3894668"/>
          <a:ext cx="1513417" cy="1068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25400</xdr:colOff>
      <xdr:row>6</xdr:row>
      <xdr:rowOff>0</xdr:rowOff>
    </xdr:from>
    <xdr:to>
      <xdr:col>18</xdr:col>
      <xdr:colOff>21668</xdr:colOff>
      <xdr:row>6</xdr:row>
      <xdr:rowOff>1041400</xdr:rowOff>
    </xdr:to>
    <xdr:pic>
      <xdr:nvPicPr>
        <xdr:cNvPr id="23" name="Picture 13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258800" y="1905000"/>
          <a:ext cx="1510744" cy="104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19</xdr:col>
      <xdr:colOff>0</xdr:colOff>
      <xdr:row>6</xdr:row>
      <xdr:rowOff>0</xdr:rowOff>
    </xdr:from>
    <xdr:to>
      <xdr:col>20</xdr:col>
      <xdr:colOff>25400</xdr:colOff>
      <xdr:row>7</xdr:row>
      <xdr:rowOff>20377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998700" y="1905000"/>
          <a:ext cx="1587500" cy="10871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1</xdr:colOff>
      <xdr:row>7</xdr:row>
      <xdr:rowOff>0</xdr:rowOff>
    </xdr:to>
    <xdr:pic>
      <xdr:nvPicPr>
        <xdr:cNvPr id="27" name="Picture 1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330333" y="1883833"/>
          <a:ext cx="1513417" cy="10689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</xdr:row>
      <xdr:rowOff>370416</xdr:rowOff>
    </xdr:from>
    <xdr:to>
      <xdr:col>2</xdr:col>
      <xdr:colOff>0</xdr:colOff>
      <xdr:row>18</xdr:row>
      <xdr:rowOff>1059391</xdr:rowOff>
    </xdr:to>
    <xdr:pic>
      <xdr:nvPicPr>
        <xdr:cNvPr id="28" name="Picture 3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0" y="5905499"/>
          <a:ext cx="1513417" cy="10689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4</xdr:col>
      <xdr:colOff>27985</xdr:colOff>
      <xdr:row>19</xdr:row>
      <xdr:rowOff>0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18833" y="5905500"/>
          <a:ext cx="1541401" cy="10689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6</xdr:col>
      <xdr:colOff>0</xdr:colOff>
      <xdr:row>19</xdr:row>
      <xdr:rowOff>0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75667" y="5905500"/>
          <a:ext cx="1513417" cy="10689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18</xdr:col>
      <xdr:colOff>1322</xdr:colOff>
      <xdr:row>19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816667" y="5905500"/>
          <a:ext cx="1513416" cy="106891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20</xdr:col>
      <xdr:colOff>0</xdr:colOff>
      <xdr:row>12</xdr:row>
      <xdr:rowOff>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573500" y="3894667"/>
          <a:ext cx="1513417" cy="106891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</xdr:row>
      <xdr:rowOff>25400</xdr:rowOff>
    </xdr:from>
    <xdr:to>
      <xdr:col>16</xdr:col>
      <xdr:colOff>0</xdr:colOff>
      <xdr:row>19</xdr:row>
      <xdr:rowOff>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059833" y="5930900"/>
          <a:ext cx="1513416" cy="104351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10</xdr:col>
      <xdr:colOff>1</xdr:colOff>
      <xdr:row>19</xdr:row>
      <xdr:rowOff>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789333" y="5905500"/>
          <a:ext cx="1513417" cy="106891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</xdr:row>
      <xdr:rowOff>0</xdr:rowOff>
    </xdr:from>
    <xdr:to>
      <xdr:col>16</xdr:col>
      <xdr:colOff>1</xdr:colOff>
      <xdr:row>12</xdr:row>
      <xdr:rowOff>5639</xdr:rowOff>
    </xdr:to>
    <xdr:pic>
      <xdr:nvPicPr>
        <xdr:cNvPr id="31" name="Picture 7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059833" y="3894667"/>
          <a:ext cx="1513417" cy="1074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18</xdr:col>
      <xdr:colOff>28574</xdr:colOff>
      <xdr:row>12</xdr:row>
      <xdr:rowOff>5639</xdr:rowOff>
    </xdr:to>
    <xdr:pic>
      <xdr:nvPicPr>
        <xdr:cNvPr id="33" name="Picture 7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233400" y="3975100"/>
          <a:ext cx="1562100" cy="1072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2000" y="8487833"/>
          <a:ext cx="1513417" cy="1068917"/>
        </a:xfrm>
        <a:prstGeom prst="rect">
          <a:avLst/>
        </a:prstGeom>
      </xdr:spPr>
    </xdr:pic>
    <xdr:clientData/>
  </xdr:twoCellAnchor>
  <xdr:twoCellAnchor>
    <xdr:from>
      <xdr:col>5</xdr:col>
      <xdr:colOff>1416844</xdr:colOff>
      <xdr:row>1</xdr:row>
      <xdr:rowOff>166687</xdr:rowOff>
    </xdr:from>
    <xdr:to>
      <xdr:col>7</xdr:col>
      <xdr:colOff>654844</xdr:colOff>
      <xdr:row>1</xdr:row>
      <xdr:rowOff>166687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6286500" y="357187"/>
          <a:ext cx="10001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35718</xdr:colOff>
      <xdr:row>2</xdr:row>
      <xdr:rowOff>226219</xdr:rowOff>
    </xdr:from>
    <xdr:to>
      <xdr:col>7</xdr:col>
      <xdr:colOff>666749</xdr:colOff>
      <xdr:row>2</xdr:row>
      <xdr:rowOff>226219</xdr:rowOff>
    </xdr:to>
    <xdr:cxnSp macro="">
      <xdr:nvCxnSpPr>
        <xdr:cNvPr id="175" name="Conector recto de flecha 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CxnSpPr/>
      </xdr:nvCxnSpPr>
      <xdr:spPr>
        <a:xfrm>
          <a:off x="6667499" y="678657"/>
          <a:ext cx="631031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1038225</xdr:colOff>
          <xdr:row>0</xdr:row>
          <xdr:rowOff>152400</xdr:rowOff>
        </xdr:from>
        <xdr:to>
          <xdr:col>11</xdr:col>
          <xdr:colOff>390525</xdr:colOff>
          <xdr:row>3</xdr:row>
          <xdr:rowOff>95250</xdr:rowOff>
        </xdr:to>
        <xdr:sp macro="" textlink="">
          <xdr:nvSpPr>
            <xdr:cNvPr id="4181" name="Button 85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2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R" sz="14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COTIZAR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438150</xdr:colOff>
          <xdr:row>0</xdr:row>
          <xdr:rowOff>152400</xdr:rowOff>
        </xdr:from>
        <xdr:to>
          <xdr:col>12</xdr:col>
          <xdr:colOff>85725</xdr:colOff>
          <xdr:row>3</xdr:row>
          <xdr:rowOff>95250</xdr:rowOff>
        </xdr:to>
        <xdr:sp macro="" textlink="">
          <xdr:nvSpPr>
            <xdr:cNvPr id="4182" name="Button 86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2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R" sz="14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BORRAR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66675</xdr:colOff>
      <xdr:row>0</xdr:row>
      <xdr:rowOff>104776</xdr:rowOff>
    </xdr:from>
    <xdr:to>
      <xdr:col>2</xdr:col>
      <xdr:colOff>161925</xdr:colOff>
      <xdr:row>3</xdr:row>
      <xdr:rowOff>112723</xdr:rowOff>
    </xdr:to>
    <xdr:pic>
      <xdr:nvPicPr>
        <xdr:cNvPr id="180" name="Imagen 179" descr="Living Now SplashPage | Bticino International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6"/>
          <a:ext cx="1609725" cy="760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</xdr:colOff>
      <xdr:row>10</xdr:row>
      <xdr:rowOff>380998</xdr:rowOff>
    </xdr:from>
    <xdr:to>
      <xdr:col>10</xdr:col>
      <xdr:colOff>1</xdr:colOff>
      <xdr:row>11</xdr:row>
      <xdr:rowOff>1071561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6" y="3548061"/>
          <a:ext cx="1512094" cy="107156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16</xdr:col>
      <xdr:colOff>0</xdr:colOff>
      <xdr:row>6</xdr:row>
      <xdr:rowOff>1071034</xdr:rowOff>
    </xdr:to>
    <xdr:pic>
      <xdr:nvPicPr>
        <xdr:cNvPr id="73" name="Picture 3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68250" y="1524000"/>
          <a:ext cx="1512094" cy="10710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154782</xdr:colOff>
      <xdr:row>18</xdr:row>
      <xdr:rowOff>19257</xdr:rowOff>
    </xdr:from>
    <xdr:to>
      <xdr:col>7</xdr:col>
      <xdr:colOff>1428750</xdr:colOff>
      <xdr:row>19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4532" y="5972382"/>
          <a:ext cx="1273968" cy="1052306"/>
        </a:xfrm>
        <a:prstGeom prst="rect">
          <a:avLst/>
        </a:prstGeom>
      </xdr:spPr>
    </xdr:pic>
    <xdr:clientData/>
  </xdr:twoCellAnchor>
  <xdr:twoCellAnchor editAs="oneCell">
    <xdr:from>
      <xdr:col>7</xdr:col>
      <xdr:colOff>107154</xdr:colOff>
      <xdr:row>24</xdr:row>
      <xdr:rowOff>11906</xdr:rowOff>
    </xdr:from>
    <xdr:to>
      <xdr:col>7</xdr:col>
      <xdr:colOff>1381122</xdr:colOff>
      <xdr:row>24</xdr:row>
      <xdr:rowOff>1064212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904" y="8203406"/>
          <a:ext cx="1273968" cy="10523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6</xdr:col>
      <xdr:colOff>0</xdr:colOff>
      <xdr:row>24</xdr:row>
      <xdr:rowOff>1046163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7625" y="8191500"/>
          <a:ext cx="1512094" cy="1046163"/>
        </a:xfrm>
        <a:prstGeom prst="rect">
          <a:avLst/>
        </a:prstGeom>
      </xdr:spPr>
    </xdr:pic>
    <xdr:clientData/>
  </xdr:twoCellAnchor>
  <xdr:twoCellAnchor editAs="oneCell">
    <xdr:from>
      <xdr:col>11</xdr:col>
      <xdr:colOff>11906</xdr:colOff>
      <xdr:row>18</xdr:row>
      <xdr:rowOff>23813</xdr:rowOff>
    </xdr:from>
    <xdr:to>
      <xdr:col>12</xdr:col>
      <xdr:colOff>0</xdr:colOff>
      <xdr:row>19</xdr:row>
      <xdr:rowOff>-1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5906" y="5976938"/>
          <a:ext cx="1500188" cy="104774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13</xdr:col>
      <xdr:colOff>1512093</xdr:colOff>
      <xdr:row>19</xdr:row>
      <xdr:rowOff>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125" y="5953125"/>
          <a:ext cx="1512093" cy="1071563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18</xdr:row>
      <xdr:rowOff>0</xdr:rowOff>
    </xdr:from>
    <xdr:to>
      <xdr:col>19</xdr:col>
      <xdr:colOff>1488281</xdr:colOff>
      <xdr:row>18</xdr:row>
      <xdr:rowOff>1063319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5953125"/>
          <a:ext cx="1488281" cy="106331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10</xdr:col>
      <xdr:colOff>0</xdr:colOff>
      <xdr:row>6</xdr:row>
      <xdr:rowOff>1071034</xdr:rowOff>
    </xdr:to>
    <xdr:pic>
      <xdr:nvPicPr>
        <xdr:cNvPr id="79" name="Picture 3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81875" y="1524000"/>
          <a:ext cx="1512094" cy="10710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1500188</xdr:colOff>
      <xdr:row>24</xdr:row>
      <xdr:rowOff>1047749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8191500"/>
          <a:ext cx="1500188" cy="104774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21</xdr:col>
      <xdr:colOff>1475316</xdr:colOff>
      <xdr:row>11</xdr:row>
      <xdr:rowOff>1054007</xdr:rowOff>
    </xdr:to>
    <xdr:pic>
      <xdr:nvPicPr>
        <xdr:cNvPr id="81" name="Picture 1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954625" y="3548063"/>
          <a:ext cx="1475316" cy="10540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0</xdr:row>
          <xdr:rowOff>152400</xdr:rowOff>
        </xdr:from>
        <xdr:to>
          <xdr:col>17</xdr:col>
          <xdr:colOff>1104900</xdr:colOff>
          <xdr:row>3</xdr:row>
          <xdr:rowOff>104775</xdr:rowOff>
        </xdr:to>
        <xdr:sp macro="" textlink="">
          <xdr:nvSpPr>
            <xdr:cNvPr id="4184" name="Button 88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2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R" sz="14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VER CATALOGO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1162050</xdr:colOff>
          <xdr:row>0</xdr:row>
          <xdr:rowOff>152400</xdr:rowOff>
        </xdr:from>
        <xdr:to>
          <xdr:col>19</xdr:col>
          <xdr:colOff>742950</xdr:colOff>
          <xdr:row>3</xdr:row>
          <xdr:rowOff>104775</xdr:rowOff>
        </xdr:to>
        <xdr:sp macro="" textlink="">
          <xdr:nvSpPr>
            <xdr:cNvPr id="4185" name="Button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2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R" sz="14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VER CONFIGURADOR DE PLACAS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809625</xdr:colOff>
          <xdr:row>8</xdr:row>
          <xdr:rowOff>0</xdr:rowOff>
        </xdr:from>
        <xdr:to>
          <xdr:col>2</xdr:col>
          <xdr:colOff>0</xdr:colOff>
          <xdr:row>9</xdr:row>
          <xdr:rowOff>0</xdr:rowOff>
        </xdr:to>
        <xdr:sp macro="" textlink="">
          <xdr:nvSpPr>
            <xdr:cNvPr id="4186" name="Check Box 90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2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Luz piloto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809625</xdr:colOff>
          <xdr:row>8</xdr:row>
          <xdr:rowOff>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4187" name="Check Box 91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0000000-0008-0000-0200-00005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Luz piloto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809625</xdr:colOff>
          <xdr:row>8</xdr:row>
          <xdr:rowOff>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189" name="Check Box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2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Luz piloto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809625</xdr:colOff>
          <xdr:row>8</xdr:row>
          <xdr:rowOff>0</xdr:rowOff>
        </xdr:from>
        <xdr:to>
          <xdr:col>8</xdr:col>
          <xdr:colOff>0</xdr:colOff>
          <xdr:row>9</xdr:row>
          <xdr:rowOff>0</xdr:rowOff>
        </xdr:to>
        <xdr:sp macro="" textlink="">
          <xdr:nvSpPr>
            <xdr:cNvPr id="4190" name="Check Box 94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00000000-0008-0000-02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Luz piloto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809625</xdr:colOff>
          <xdr:row>8</xdr:row>
          <xdr:rowOff>0</xdr:rowOff>
        </xdr:from>
        <xdr:to>
          <xdr:col>10</xdr:col>
          <xdr:colOff>0</xdr:colOff>
          <xdr:row>9</xdr:row>
          <xdr:rowOff>0</xdr:rowOff>
        </xdr:to>
        <xdr:sp macro="" textlink="">
          <xdr:nvSpPr>
            <xdr:cNvPr id="4191" name="Check Box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2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Luz piloto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809625</xdr:colOff>
          <xdr:row>8</xdr:row>
          <xdr:rowOff>0</xdr:rowOff>
        </xdr:from>
        <xdr:to>
          <xdr:col>12</xdr:col>
          <xdr:colOff>0</xdr:colOff>
          <xdr:row>9</xdr:row>
          <xdr:rowOff>0</xdr:rowOff>
        </xdr:to>
        <xdr:sp macro="" textlink="">
          <xdr:nvSpPr>
            <xdr:cNvPr id="4192" name="Check Box 96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00000000-0008-0000-02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Luz piloto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809625</xdr:colOff>
          <xdr:row>8</xdr:row>
          <xdr:rowOff>0</xdr:rowOff>
        </xdr:from>
        <xdr:to>
          <xdr:col>14</xdr:col>
          <xdr:colOff>0</xdr:colOff>
          <xdr:row>9</xdr:row>
          <xdr:rowOff>0</xdr:rowOff>
        </xdr:to>
        <xdr:sp macro="" textlink="">
          <xdr:nvSpPr>
            <xdr:cNvPr id="4193" name="Check Box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00000000-0008-0000-02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Luz piloto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809625</xdr:colOff>
          <xdr:row>8</xdr:row>
          <xdr:rowOff>0</xdr:rowOff>
        </xdr:from>
        <xdr:to>
          <xdr:col>16</xdr:col>
          <xdr:colOff>0</xdr:colOff>
          <xdr:row>9</xdr:row>
          <xdr:rowOff>0</xdr:rowOff>
        </xdr:to>
        <xdr:sp macro="" textlink="">
          <xdr:nvSpPr>
            <xdr:cNvPr id="4194" name="Check Box 98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2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Luz piloto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809625</xdr:colOff>
          <xdr:row>8</xdr:row>
          <xdr:rowOff>0</xdr:rowOff>
        </xdr:from>
        <xdr:to>
          <xdr:col>20</xdr:col>
          <xdr:colOff>0</xdr:colOff>
          <xdr:row>9</xdr:row>
          <xdr:rowOff>0</xdr:rowOff>
        </xdr:to>
        <xdr:sp macro="" textlink="">
          <xdr:nvSpPr>
            <xdr:cNvPr id="4195" name="Check Box 99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00000000-0008-0000-02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Luz piloto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3</xdr:col>
      <xdr:colOff>9525</xdr:colOff>
      <xdr:row>5</xdr:row>
      <xdr:rowOff>140093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5857875" cy="109259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</xdr:row>
          <xdr:rowOff>66675</xdr:rowOff>
        </xdr:from>
        <xdr:to>
          <xdr:col>4</xdr:col>
          <xdr:colOff>381000</xdr:colOff>
          <xdr:row>3</xdr:row>
          <xdr:rowOff>180975</xdr:rowOff>
        </xdr:to>
        <xdr:sp macro="" textlink="">
          <xdr:nvSpPr>
            <xdr:cNvPr id="5123" name="Butto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3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R" sz="14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BORRAR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ercadeo\Precios\PDB&#180;s\2016\Vantage\Vantage%20Dealer%20Pricing%20(September%201,%202014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ricing\2010%20NEW%20Product%20-%20Pricing%20Worksheet%20-%20Vantage%20-%20Rev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aro\LOCALS~1\Temp\notes7D9ACF\2010%20NEW%20Product%20-%20Pricing%20Work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Enclosures, Controllers"/>
      <sheetName val="Modules, IR"/>
      <sheetName val="Keypads"/>
      <sheetName val="Scenepoints"/>
      <sheetName val="RFLC"/>
      <sheetName val="Faceplates, Trims"/>
      <sheetName val="Equinox, Audio"/>
      <sheetName val="Stats, Sensors, Energy"/>
      <sheetName val="Vantage Wiring Devices"/>
      <sheetName val="Accessories"/>
      <sheetName val="Consolid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ntage New Products"/>
      <sheetName val="Parent ID"/>
      <sheetName val="Child 1"/>
      <sheetName val="Child 2"/>
      <sheetName val="query"/>
      <sheetName val="total rolled cost"/>
    </sheetNames>
    <sheetDataSet>
      <sheetData sheetId="0" refreshError="1">
        <row r="4">
          <cell r="Q4">
            <v>0.65</v>
          </cell>
          <cell r="R4">
            <v>0.56000000000000005</v>
          </cell>
          <cell r="S4">
            <v>0.54</v>
          </cell>
          <cell r="T4">
            <v>0.52</v>
          </cell>
          <cell r="U4">
            <v>0.5</v>
          </cell>
          <cell r="V4">
            <v>0.45</v>
          </cell>
          <cell r="W4">
            <v>0.3</v>
          </cell>
          <cell r="Z4">
            <v>0.66500000000000004</v>
          </cell>
        </row>
        <row r="5">
          <cell r="Q5">
            <v>0.5</v>
          </cell>
          <cell r="R5">
            <v>0.5</v>
          </cell>
          <cell r="S5">
            <v>0.5</v>
          </cell>
          <cell r="T5">
            <v>0.5</v>
          </cell>
          <cell r="U5">
            <v>0.5</v>
          </cell>
          <cell r="V5">
            <v>0.5</v>
          </cell>
          <cell r="W5">
            <v>0.4</v>
          </cell>
          <cell r="Z5">
            <v>0.66500000000000004</v>
          </cell>
        </row>
        <row r="6">
          <cell r="Q6">
            <v>0.3</v>
          </cell>
          <cell r="R6">
            <v>0.3</v>
          </cell>
          <cell r="S6">
            <v>0.3</v>
          </cell>
          <cell r="T6">
            <v>0.3</v>
          </cell>
          <cell r="U6">
            <v>0.3</v>
          </cell>
          <cell r="V6">
            <v>0.3</v>
          </cell>
          <cell r="W6">
            <v>0.3</v>
          </cell>
          <cell r="Z6">
            <v>0.3</v>
          </cell>
        </row>
        <row r="7">
          <cell r="Q7">
            <v>0.65</v>
          </cell>
          <cell r="R7">
            <v>0.56000000000000005</v>
          </cell>
          <cell r="S7">
            <v>0.54</v>
          </cell>
          <cell r="T7">
            <v>0.52</v>
          </cell>
          <cell r="U7">
            <v>0.5</v>
          </cell>
          <cell r="V7">
            <v>0.45</v>
          </cell>
          <cell r="W7">
            <v>0.3</v>
          </cell>
          <cell r="Z7">
            <v>0.66500000000000004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Z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-Q New Products"/>
    </sheetNames>
    <sheetDataSet>
      <sheetData sheetId="0" refreshError="1">
        <row r="3">
          <cell r="O3">
            <v>0.31</v>
          </cell>
        </row>
        <row r="4">
          <cell r="O4">
            <v>0.32200000000000001</v>
          </cell>
        </row>
        <row r="5">
          <cell r="O5">
            <v>0.34200000000000003</v>
          </cell>
        </row>
        <row r="6">
          <cell r="O6">
            <v>0</v>
          </cell>
        </row>
        <row r="7">
          <cell r="L7">
            <v>0</v>
          </cell>
          <cell r="M7">
            <v>0</v>
          </cell>
          <cell r="O7">
            <v>0</v>
          </cell>
        </row>
        <row r="388">
          <cell r="E388" t="str">
            <v>Customer Drop Down List</v>
          </cell>
        </row>
        <row r="389">
          <cell r="E389" t="str">
            <v>N/A</v>
          </cell>
        </row>
        <row r="390">
          <cell r="E390" t="str">
            <v>ADI Pricing</v>
          </cell>
        </row>
        <row r="391">
          <cell r="E391" t="str">
            <v>Brighthouse Pricing</v>
          </cell>
        </row>
        <row r="392">
          <cell r="E392" t="str">
            <v>Guardian &amp; Ranger Pricing</v>
          </cell>
        </row>
        <row r="393">
          <cell r="E393" t="str">
            <v>MDU Dealer Pricing</v>
          </cell>
        </row>
        <row r="394">
          <cell r="E394" t="str">
            <v xml:space="preserve">MDU Distribution Pricing </v>
          </cell>
        </row>
        <row r="395">
          <cell r="E395" t="str">
            <v>Ranger Pricing</v>
          </cell>
        </row>
        <row r="396">
          <cell r="E396" t="str">
            <v>Universal Power Group - Brinks</v>
          </cell>
        </row>
        <row r="397">
          <cell r="E397" t="str">
            <v>Vantage Pricing</v>
          </cell>
        </row>
        <row r="398">
          <cell r="E398" t="str">
            <v>Vintage Pricing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livingnow.legrand.cr/configurador/" TargetMode="External"/><Relationship Id="rId1" Type="http://schemas.openxmlformats.org/officeDocument/2006/relationships/hyperlink" Target="https://catalogos-web.s3.amazonaws.com/Living_Now_Catalogo_2021v2.pdf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53200-C683-4AD4-9E78-85CF6556EA89}">
  <sheetPr codeName="Hoja1"/>
  <dimension ref="A1:BC145"/>
  <sheetViews>
    <sheetView zoomScale="50" zoomScaleNormal="50" workbookViewId="0">
      <pane xSplit="3" ySplit="2" topLeftCell="D15" activePane="bottomRight" state="frozen"/>
      <selection pane="topRight" activeCell="D1" sqref="D1"/>
      <selection pane="bottomLeft" activeCell="A3" sqref="A3"/>
      <selection pane="bottomRight" activeCell="BA3" sqref="BA3:BC140"/>
    </sheetView>
  </sheetViews>
  <sheetFormatPr baseColWidth="10" defaultColWidth="8.85546875" defaultRowHeight="14.25"/>
  <cols>
    <col min="1" max="1" width="14.28515625" style="3" bestFit="1" customWidth="1"/>
    <col min="2" max="2" width="20.28515625" style="3" customWidth="1"/>
    <col min="3" max="4" width="12.85546875" style="3" customWidth="1"/>
    <col min="5" max="5" width="27.85546875" style="3" customWidth="1"/>
    <col min="6" max="6" width="8" style="3" bestFit="1" customWidth="1"/>
    <col min="7" max="7" width="12.7109375" style="8" customWidth="1"/>
    <col min="8" max="8" width="11.140625" style="3" customWidth="1"/>
    <col min="9" max="10" width="10.42578125" style="3" customWidth="1"/>
    <col min="11" max="11" width="12.85546875" style="3" customWidth="1"/>
    <col min="12" max="13" width="8.85546875" style="3"/>
    <col min="14" max="14" width="10.28515625" style="3" customWidth="1"/>
    <col min="15" max="34" width="8.85546875" style="3"/>
    <col min="35" max="35" width="8.85546875" style="8"/>
    <col min="36" max="36" width="11.140625" style="3" customWidth="1"/>
    <col min="37" max="40" width="8.85546875" style="3"/>
    <col min="41" max="41" width="12.7109375" style="8" customWidth="1"/>
    <col min="42" max="51" width="8.85546875" style="3"/>
    <col min="52" max="53" width="8.85546875" style="8"/>
    <col min="54" max="54" width="17.7109375" style="8" customWidth="1"/>
    <col min="55" max="55" width="32.85546875" style="8" customWidth="1"/>
    <col min="56" max="16384" width="8.85546875" style="3"/>
  </cols>
  <sheetData>
    <row r="1" spans="1:55">
      <c r="G1" s="39">
        <f>CONTROL!AR4</f>
        <v>0</v>
      </c>
      <c r="H1" s="39">
        <f>CONTROL!AS4</f>
        <v>0</v>
      </c>
      <c r="I1" s="39">
        <f>CONTROL!AT4</f>
        <v>0</v>
      </c>
      <c r="J1" s="39">
        <f>CONTROL!AU4</f>
        <v>0</v>
      </c>
      <c r="K1" s="39">
        <f>CONTROL!AV4</f>
        <v>0</v>
      </c>
      <c r="L1" s="3">
        <f>CONTROL!AX4</f>
        <v>0</v>
      </c>
      <c r="M1" s="3">
        <f>CONTROL!AY4</f>
        <v>0</v>
      </c>
      <c r="N1" s="3">
        <f>CONTROL!AW4</f>
        <v>0</v>
      </c>
      <c r="O1" s="3">
        <f>CONTROL!AR6</f>
        <v>0</v>
      </c>
      <c r="P1" s="3">
        <f>CONTROL!AS6</f>
        <v>0</v>
      </c>
      <c r="Q1" s="3">
        <f>CONTROL!AT6</f>
        <v>0</v>
      </c>
      <c r="R1" s="3">
        <f>CONTROL!AU6</f>
        <v>0</v>
      </c>
      <c r="S1" s="3">
        <f>CONTROL!AV6</f>
        <v>0</v>
      </c>
      <c r="T1" s="3">
        <f>CONTROL!AW6</f>
        <v>0</v>
      </c>
      <c r="U1" s="3">
        <f>CONTROL!AZ4</f>
        <v>0</v>
      </c>
      <c r="V1" s="3">
        <f>CONTROL!BA4</f>
        <v>0</v>
      </c>
      <c r="W1" s="3">
        <f>CONTROL!AR8</f>
        <v>0</v>
      </c>
      <c r="X1" s="3">
        <f>CONTROL!AS8</f>
        <v>0</v>
      </c>
      <c r="Y1" s="3">
        <f>CONTROL!AT8</f>
        <v>0</v>
      </c>
      <c r="Z1" s="3">
        <f>CONTROL!AV8</f>
        <v>0</v>
      </c>
      <c r="AA1" s="3">
        <f>CONTROL!AY8</f>
        <v>0</v>
      </c>
      <c r="AB1" s="3">
        <f>CONTROL!AZ8</f>
        <v>0</v>
      </c>
      <c r="AC1" s="3">
        <f>CONTROL!AX6</f>
        <v>0</v>
      </c>
      <c r="AD1" s="3">
        <f>CONTROL!BA6</f>
        <v>0</v>
      </c>
      <c r="AE1" s="3">
        <f>CONTROL!AU8</f>
        <v>0</v>
      </c>
      <c r="AF1" s="3">
        <f>CONTROL!BA8</f>
        <v>0</v>
      </c>
      <c r="AG1" s="3">
        <f>CONTROL!AY6</f>
        <v>0</v>
      </c>
      <c r="AH1" s="3">
        <f>CONTROL!AZ6</f>
        <v>0</v>
      </c>
      <c r="AI1" s="3">
        <f>CONTROL!AX8</f>
        <v>0</v>
      </c>
      <c r="AJ1" s="3">
        <f>CONTROL!AW8</f>
        <v>0</v>
      </c>
      <c r="AK1" s="3">
        <f>CONTROL!AR10</f>
        <v>0</v>
      </c>
      <c r="AL1" s="3">
        <f>CONTROL!AS10</f>
        <v>0</v>
      </c>
      <c r="AM1" s="3">
        <f>CONTROL!AT10</f>
        <v>0</v>
      </c>
      <c r="AN1" s="3">
        <f>CONTROL!AU10</f>
        <v>0</v>
      </c>
      <c r="AO1" s="3">
        <f>CONTROL!BB4</f>
        <v>0</v>
      </c>
      <c r="AP1" s="3">
        <f>CONTROL!BB6</f>
        <v>0</v>
      </c>
    </row>
    <row r="2" spans="1:55" ht="48.75" customHeight="1">
      <c r="A2" s="3" t="s">
        <v>308</v>
      </c>
      <c r="B2" s="1" t="s">
        <v>0</v>
      </c>
      <c r="C2" s="2" t="s">
        <v>1</v>
      </c>
      <c r="D2" s="2"/>
      <c r="E2" s="2" t="s">
        <v>2</v>
      </c>
      <c r="F2" s="13"/>
      <c r="G2" s="11" t="s">
        <v>278</v>
      </c>
      <c r="H2" s="11" t="s">
        <v>279</v>
      </c>
      <c r="I2" s="11" t="s">
        <v>280</v>
      </c>
      <c r="J2" s="11" t="s">
        <v>290</v>
      </c>
      <c r="K2" s="11" t="s">
        <v>281</v>
      </c>
      <c r="L2" s="11" t="s">
        <v>283</v>
      </c>
      <c r="M2" s="11" t="s">
        <v>299</v>
      </c>
      <c r="N2" s="11" t="s">
        <v>282</v>
      </c>
      <c r="O2" s="11" t="s">
        <v>284</v>
      </c>
      <c r="P2" s="11" t="s">
        <v>285</v>
      </c>
      <c r="Q2" s="11" t="s">
        <v>286</v>
      </c>
      <c r="R2" s="11" t="s">
        <v>287</v>
      </c>
      <c r="S2" s="11" t="s">
        <v>288</v>
      </c>
      <c r="T2" s="11" t="s">
        <v>289</v>
      </c>
      <c r="U2" s="11" t="s">
        <v>291</v>
      </c>
      <c r="V2" s="11" t="s">
        <v>292</v>
      </c>
      <c r="W2" s="11" t="s">
        <v>293</v>
      </c>
      <c r="X2" s="11" t="s">
        <v>294</v>
      </c>
      <c r="Y2" s="11" t="s">
        <v>295</v>
      </c>
      <c r="Z2" s="11" t="s">
        <v>296</v>
      </c>
      <c r="AA2" s="11" t="s">
        <v>297</v>
      </c>
      <c r="AB2" s="11" t="s">
        <v>298</v>
      </c>
      <c r="AC2" s="12" t="s">
        <v>341</v>
      </c>
      <c r="AD2" s="12" t="s">
        <v>300</v>
      </c>
      <c r="AE2" s="12" t="s">
        <v>301</v>
      </c>
      <c r="AF2" s="3" t="s">
        <v>302</v>
      </c>
      <c r="AG2" s="12" t="s">
        <v>342</v>
      </c>
      <c r="AH2" s="12" t="s">
        <v>343</v>
      </c>
      <c r="AI2" s="11" t="s">
        <v>344</v>
      </c>
      <c r="AJ2" s="11" t="s">
        <v>351</v>
      </c>
      <c r="AK2" s="11" t="s">
        <v>345</v>
      </c>
      <c r="AL2" s="11" t="s">
        <v>346</v>
      </c>
      <c r="AM2" s="12" t="s">
        <v>347</v>
      </c>
      <c r="AN2" s="12" t="s">
        <v>352</v>
      </c>
      <c r="AO2" s="11" t="s">
        <v>340</v>
      </c>
      <c r="AP2" s="3" t="s">
        <v>368</v>
      </c>
      <c r="AZ2" s="8" t="s">
        <v>336</v>
      </c>
      <c r="BA2" s="8" t="s">
        <v>334</v>
      </c>
      <c r="BB2" s="8" t="s">
        <v>355</v>
      </c>
      <c r="BC2" s="8" t="s">
        <v>349</v>
      </c>
    </row>
    <row r="3" spans="1:55" s="10" customFormat="1" ht="69.95" customHeight="1">
      <c r="B3" s="15" t="s">
        <v>3</v>
      </c>
      <c r="C3" s="6"/>
      <c r="D3" s="6"/>
      <c r="E3" s="7" t="s">
        <v>4</v>
      </c>
      <c r="F3" s="14"/>
      <c r="G3" s="9" t="str">
        <f>IF(G$1=0,"",1*G$1)</f>
        <v/>
      </c>
      <c r="H3" s="9" t="str">
        <f>IF(H$1=0,"",2*H$1)</f>
        <v/>
      </c>
      <c r="I3" s="9" t="str">
        <f>IF(I$1=0,"",3*I$1)</f>
        <v/>
      </c>
      <c r="J3" s="9"/>
      <c r="K3" s="9"/>
      <c r="L3" s="9"/>
      <c r="M3" s="9"/>
      <c r="N3" s="9"/>
      <c r="V3" s="9" t="str">
        <f>IF(V$1=0,"",1*V$1)</f>
        <v/>
      </c>
      <c r="W3" s="9"/>
      <c r="AI3" s="9"/>
      <c r="AJ3" s="9"/>
      <c r="AK3" s="9"/>
      <c r="AL3" s="9"/>
      <c r="AM3" s="9"/>
      <c r="AO3" s="9"/>
      <c r="AY3" s="22"/>
      <c r="AZ3" s="9">
        <f>IFERROR(SUM(G3:AY3),"")</f>
        <v>0</v>
      </c>
      <c r="BA3" s="9" t="str">
        <f>IF(AZ3&gt;=1,AZ3,"")</f>
        <v/>
      </c>
      <c r="BB3" s="23" t="str">
        <f>IF(AZ3&gt;=1,B3,"")</f>
        <v/>
      </c>
      <c r="BC3" s="23" t="str">
        <f>IF(AZ3&gt;=1,E3,"")</f>
        <v/>
      </c>
    </row>
    <row r="4" spans="1:55" s="10" customFormat="1" ht="69.95" customHeight="1">
      <c r="B4" s="15" t="s">
        <v>5</v>
      </c>
      <c r="C4" s="6"/>
      <c r="D4" s="6"/>
      <c r="E4" s="7" t="s">
        <v>6</v>
      </c>
      <c r="F4" s="14"/>
      <c r="G4" s="9"/>
      <c r="J4" s="9"/>
      <c r="K4" s="9" t="str">
        <f>IF(K$1=0,"",1*K$1)</f>
        <v/>
      </c>
      <c r="L4" s="9" t="str">
        <f>IF(L$1=0,"",3*L$1)</f>
        <v/>
      </c>
      <c r="M4" s="9"/>
      <c r="N4" s="9" t="str">
        <f>IF(N$1=0,"",2*N$1)</f>
        <v/>
      </c>
      <c r="W4" s="9"/>
      <c r="AI4" s="9"/>
      <c r="AK4" s="9"/>
      <c r="AL4" s="9"/>
      <c r="AM4" s="9"/>
      <c r="AO4" s="9"/>
      <c r="AZ4" s="9">
        <f t="shared" ref="AZ4:AZ67" si="0">IFERROR(SUM(G4:AY4),"")</f>
        <v>0</v>
      </c>
      <c r="BA4" s="9" t="str">
        <f t="shared" ref="BA4:BA67" si="1">IF(AZ4&gt;=1,AZ4,"")</f>
        <v/>
      </c>
      <c r="BB4" s="23" t="str">
        <f t="shared" ref="BB4:BB67" si="2">IF(AZ4&gt;=1,B4,"")</f>
        <v/>
      </c>
      <c r="BC4" s="23" t="str">
        <f t="shared" ref="BC4:BC67" si="3">IF(AZ4&gt;=1,E4,"")</f>
        <v/>
      </c>
    </row>
    <row r="5" spans="1:55" s="10" customFormat="1" ht="69.95" customHeight="1">
      <c r="B5" s="15" t="s">
        <v>7</v>
      </c>
      <c r="C5" s="6"/>
      <c r="D5" s="6"/>
      <c r="E5" s="7" t="s">
        <v>8</v>
      </c>
      <c r="F5" s="14"/>
      <c r="G5" s="9"/>
      <c r="J5" s="9" t="str">
        <f>IF(J$1=0,"",1*J$1)</f>
        <v/>
      </c>
      <c r="K5" s="9"/>
      <c r="M5" s="9"/>
      <c r="W5" s="9"/>
      <c r="AI5" s="9"/>
      <c r="AK5" s="9"/>
      <c r="AL5" s="9"/>
      <c r="AM5" s="9"/>
      <c r="AO5" s="9"/>
      <c r="AZ5" s="9">
        <f t="shared" si="0"/>
        <v>0</v>
      </c>
      <c r="BA5" s="9" t="str">
        <f t="shared" si="1"/>
        <v/>
      </c>
      <c r="BB5" s="23" t="str">
        <f t="shared" si="2"/>
        <v/>
      </c>
      <c r="BC5" s="23" t="str">
        <f t="shared" si="3"/>
        <v/>
      </c>
    </row>
    <row r="6" spans="1:55" s="10" customFormat="1" ht="69.95" customHeight="1">
      <c r="B6" s="15" t="s">
        <v>9</v>
      </c>
      <c r="C6" s="6"/>
      <c r="D6" s="6"/>
      <c r="E6" s="7" t="s">
        <v>10</v>
      </c>
      <c r="F6" s="14"/>
      <c r="G6" s="9"/>
      <c r="J6" s="9"/>
      <c r="K6" s="9"/>
      <c r="M6" s="9" t="str">
        <f>IF(M$1=0,"",1*M$1)</f>
        <v/>
      </c>
      <c r="W6" s="9"/>
      <c r="AI6" s="9"/>
      <c r="AK6" s="9"/>
      <c r="AL6" s="9"/>
      <c r="AM6" s="9"/>
      <c r="AO6" s="9"/>
      <c r="AZ6" s="9">
        <f t="shared" si="0"/>
        <v>0</v>
      </c>
      <c r="BA6" s="9" t="str">
        <f t="shared" si="1"/>
        <v/>
      </c>
      <c r="BB6" s="23" t="str">
        <f t="shared" si="2"/>
        <v/>
      </c>
      <c r="BC6" s="23" t="str">
        <f t="shared" si="3"/>
        <v/>
      </c>
    </row>
    <row r="7" spans="1:55" s="10" customFormat="1" ht="69.95" customHeight="1">
      <c r="B7" s="15" t="s">
        <v>276</v>
      </c>
      <c r="C7" s="6"/>
      <c r="D7" s="6"/>
      <c r="E7" s="7" t="s">
        <v>381</v>
      </c>
      <c r="F7" s="14"/>
      <c r="G7" s="9" t="str">
        <f>IF(G$1=0,"",IF(CONTROL!AF4="","",CONTROL!AF4*'LISTA ARTICULOS'!G1))</f>
        <v/>
      </c>
      <c r="H7" s="9" t="str">
        <f>IF(H$1=0,"",IF(CONTROL!AG4="","",CONTROL!AG4*H1))</f>
        <v/>
      </c>
      <c r="I7" s="9" t="str">
        <f>IF(I$1=0,"",IF(CONTROL!AH4="","",CONTROL!AH4*'LISTA ARTICULOS'!I1))</f>
        <v/>
      </c>
      <c r="J7" s="9" t="str">
        <f>IF(J$1=0,"",IF(CONTROL!AI4="","",CONTROL!AI4*'LISTA ARTICULOS'!J1))</f>
        <v/>
      </c>
      <c r="K7" s="9" t="str">
        <f>IF(K$1=0,"",IF(CONTROL!AJ4="","",CONTROL!AJ4*'LISTA ARTICULOS'!K1))</f>
        <v/>
      </c>
      <c r="L7" s="9" t="str">
        <f>IF(L$1=0,"",IF(CONTROL!AL4="","",CONTROL!AL4*'LISTA ARTICULOS'!L1))</f>
        <v/>
      </c>
      <c r="M7" s="9" t="str">
        <f>IF(M$1=0,"",IF(CONTROL!AM4="","",CONTROL!AM4*'LISTA ARTICULOS'!M1))</f>
        <v/>
      </c>
      <c r="N7" s="9" t="str">
        <f>IF(N$1=0,"",IF(CONTROL!AK4="","",CONTROL!AK4*'LISTA ARTICULOS'!N1))</f>
        <v/>
      </c>
      <c r="V7" s="9" t="str">
        <f>IF(V$1=0,"",IF(CONTROL!AN4="","",CONTROL!AN4*'LISTA ARTICULOS'!V1))</f>
        <v/>
      </c>
      <c r="W7" s="9"/>
      <c r="AI7" s="9"/>
      <c r="AK7" s="9"/>
      <c r="AL7" s="9"/>
      <c r="AM7" s="9"/>
      <c r="AO7" s="9"/>
      <c r="AZ7" s="9">
        <f t="shared" si="0"/>
        <v>0</v>
      </c>
      <c r="BA7" s="9" t="str">
        <f t="shared" si="1"/>
        <v/>
      </c>
      <c r="BB7" s="23" t="str">
        <f t="shared" si="2"/>
        <v/>
      </c>
      <c r="BC7" s="23" t="str">
        <f t="shared" si="3"/>
        <v/>
      </c>
    </row>
    <row r="8" spans="1:55" s="10" customFormat="1" ht="69.95" customHeight="1">
      <c r="A8" s="10" t="str">
        <f>IF(CONTROL!$A$8="KW","KW","")</f>
        <v>KW</v>
      </c>
      <c r="B8" s="15" t="s">
        <v>12</v>
      </c>
      <c r="C8" s="6"/>
      <c r="D8" s="6"/>
      <c r="E8" s="7" t="s">
        <v>13</v>
      </c>
      <c r="F8" s="14"/>
      <c r="G8" s="9" t="str">
        <f>IF($A8="","",IF(G$1=0,"",1*G$1))</f>
        <v/>
      </c>
      <c r="H8" s="9" t="str">
        <f>IF($A8="","",IF(H$1=0,"",2*H$1))</f>
        <v/>
      </c>
      <c r="I8" s="9" t="str">
        <f>IF($A8="","",IF(I$1=0,"",3*I$1))</f>
        <v/>
      </c>
      <c r="J8" s="9" t="str">
        <f>IF($A8="","",IF(J$1=0,"",1*J$1))</f>
        <v/>
      </c>
      <c r="K8" s="9" t="str">
        <f>IF($A8="","",IF(K$1=0,"",1*K$1))</f>
        <v/>
      </c>
      <c r="L8" s="9" t="str">
        <f>IF($A8="","",IF(L$1=0,"",3*L$1))</f>
        <v/>
      </c>
      <c r="M8" s="9" t="str">
        <f>IF($A8="","",IF(M$1=0,"",1*M$1))</f>
        <v/>
      </c>
      <c r="N8" s="9" t="str">
        <f>IF($A8="","",IF(N$1=0,"",2*N$1))</f>
        <v/>
      </c>
      <c r="V8" s="9" t="str">
        <f>IF($A8="","",IF(V$1=0,"",1*V$1))</f>
        <v/>
      </c>
      <c r="W8" s="9" t="str">
        <f>IF($A8="","",IF(W$1=0,"",1*W$1))</f>
        <v/>
      </c>
      <c r="X8" s="9" t="str">
        <f>IF($A8="","",IF(X$1=0,"",2*X$1))</f>
        <v/>
      </c>
      <c r="Y8" s="9" t="str">
        <f>IF($A8="","",IF(Y$1=0,"",3*Y$1))</f>
        <v/>
      </c>
      <c r="Z8" s="9" t="str">
        <f>IF($A8="","",IF(Z$1=0,"",1*Z$1))</f>
        <v/>
      </c>
      <c r="AA8" s="9" t="str">
        <f>IF($A8="","",IF(AA$1=0,"",2*AA$1))</f>
        <v/>
      </c>
      <c r="AI8" s="9" t="str">
        <f>IF($A8="","",IF(AI$1=0,"",3*AI$1))</f>
        <v/>
      </c>
      <c r="AJ8" s="9" t="str">
        <f>IF($A8="","",IF(AJ$1=0,"",2*AJ$1))</f>
        <v/>
      </c>
      <c r="AK8" s="9"/>
      <c r="AL8" s="9"/>
      <c r="AM8" s="9" t="str">
        <f>IF($A8="","",IF(AM$1=0,"",1*AM$1))</f>
        <v/>
      </c>
      <c r="AO8" s="9"/>
      <c r="AZ8" s="9">
        <f t="shared" si="0"/>
        <v>0</v>
      </c>
      <c r="BA8" s="9" t="str">
        <f t="shared" si="1"/>
        <v/>
      </c>
      <c r="BB8" s="23" t="str">
        <f t="shared" si="2"/>
        <v/>
      </c>
      <c r="BC8" s="23" t="str">
        <f t="shared" si="3"/>
        <v/>
      </c>
    </row>
    <row r="9" spans="1:55" s="10" customFormat="1" ht="69.95" customHeight="1">
      <c r="A9" s="10" t="str">
        <f>IF(CONTROL!$A$8="KM","KM","")</f>
        <v/>
      </c>
      <c r="B9" s="15" t="s">
        <v>14</v>
      </c>
      <c r="C9" s="6"/>
      <c r="D9" s="6"/>
      <c r="E9" s="7" t="s">
        <v>15</v>
      </c>
      <c r="F9" s="14"/>
      <c r="G9" s="9" t="str">
        <f t="shared" ref="G9:G10" si="4">IF($A9="","",IF(G$1=0,"",1*G$1))</f>
        <v/>
      </c>
      <c r="H9" s="9" t="str">
        <f t="shared" ref="H9:H10" si="5">IF($A9="","",IF(H$1=0,"",2*H$1))</f>
        <v/>
      </c>
      <c r="I9" s="9" t="str">
        <f t="shared" ref="I9:I10" si="6">IF($A9="","",IF(I$1=0,"",3*I$1))</f>
        <v/>
      </c>
      <c r="J9" s="9" t="str">
        <f t="shared" ref="J9:K10" si="7">IF($A9="","",IF(J$1=0,"",1*J$1))</f>
        <v/>
      </c>
      <c r="K9" s="9" t="str">
        <f t="shared" si="7"/>
        <v/>
      </c>
      <c r="L9" s="9" t="str">
        <f t="shared" ref="L9:L10" si="8">IF($A9="","",IF(L$1=0,"",3*L$1))</f>
        <v/>
      </c>
      <c r="M9" s="9" t="str">
        <f t="shared" ref="M9:M10" si="9">IF($A9="","",IF(M$1=0,"",1*M$1))</f>
        <v/>
      </c>
      <c r="N9" s="9" t="str">
        <f t="shared" ref="N9:N10" si="10">IF($A9="","",IF(N$1=0,"",2*N$1))</f>
        <v/>
      </c>
      <c r="V9" s="9" t="str">
        <f t="shared" ref="V9:W10" si="11">IF($A9="","",IF(V$1=0,"",1*V$1))</f>
        <v/>
      </c>
      <c r="W9" s="9" t="str">
        <f t="shared" si="11"/>
        <v/>
      </c>
      <c r="X9" s="9" t="str">
        <f t="shared" ref="X9:X10" si="12">IF($A9="","",IF(X$1=0,"",2*X$1))</f>
        <v/>
      </c>
      <c r="Y9" s="9" t="str">
        <f t="shared" ref="Y9:Y10" si="13">IF($A9="","",IF(Y$1=0,"",3*Y$1))</f>
        <v/>
      </c>
      <c r="Z9" s="9" t="str">
        <f t="shared" ref="Z9:Z10" si="14">IF($A9="","",IF(Z$1=0,"",1*Z$1))</f>
        <v/>
      </c>
      <c r="AA9" s="9" t="str">
        <f t="shared" ref="AA9:AA10" si="15">IF($A9="","",IF(AA$1=0,"",2*AA$1))</f>
        <v/>
      </c>
      <c r="AI9" s="9" t="str">
        <f t="shared" ref="AI9:AI10" si="16">IF($A9="","",IF(AI$1=0,"",3*AI$1))</f>
        <v/>
      </c>
      <c r="AJ9" s="9" t="str">
        <f t="shared" ref="AJ9:AJ10" si="17">IF($A9="","",IF(AJ$1=0,"",2*AJ$1))</f>
        <v/>
      </c>
      <c r="AK9" s="9"/>
      <c r="AL9" s="9"/>
      <c r="AM9" s="9" t="str">
        <f t="shared" ref="AM9:AM10" si="18">IF($A9="","",IF(AM$1=0,"",1*AM$1))</f>
        <v/>
      </c>
      <c r="AO9" s="9"/>
      <c r="AZ9" s="9">
        <f t="shared" si="0"/>
        <v>0</v>
      </c>
      <c r="BA9" s="9" t="str">
        <f t="shared" si="1"/>
        <v/>
      </c>
      <c r="BB9" s="23" t="str">
        <f t="shared" si="2"/>
        <v/>
      </c>
      <c r="BC9" s="23" t="str">
        <f t="shared" si="3"/>
        <v/>
      </c>
    </row>
    <row r="10" spans="1:55" s="10" customFormat="1" ht="69" customHeight="1">
      <c r="A10" s="10" t="str">
        <f>IF(CONTROL!$A$8="KG","KG","")</f>
        <v/>
      </c>
      <c r="B10" s="15" t="s">
        <v>16</v>
      </c>
      <c r="C10" s="6"/>
      <c r="D10" s="6"/>
      <c r="E10" s="7" t="s">
        <v>17</v>
      </c>
      <c r="F10" s="14"/>
      <c r="G10" s="9" t="str">
        <f t="shared" si="4"/>
        <v/>
      </c>
      <c r="H10" s="9" t="str">
        <f t="shared" si="5"/>
        <v/>
      </c>
      <c r="I10" s="9" t="str">
        <f t="shared" si="6"/>
        <v/>
      </c>
      <c r="J10" s="9" t="str">
        <f t="shared" si="7"/>
        <v/>
      </c>
      <c r="K10" s="9" t="str">
        <f t="shared" si="7"/>
        <v/>
      </c>
      <c r="L10" s="9" t="str">
        <f t="shared" si="8"/>
        <v/>
      </c>
      <c r="M10" s="9" t="str">
        <f t="shared" si="9"/>
        <v/>
      </c>
      <c r="N10" s="9" t="str">
        <f t="shared" si="10"/>
        <v/>
      </c>
      <c r="V10" s="9" t="str">
        <f t="shared" si="11"/>
        <v/>
      </c>
      <c r="W10" s="9" t="str">
        <f t="shared" si="11"/>
        <v/>
      </c>
      <c r="X10" s="9" t="str">
        <f t="shared" si="12"/>
        <v/>
      </c>
      <c r="Y10" s="9" t="str">
        <f t="shared" si="13"/>
        <v/>
      </c>
      <c r="Z10" s="9" t="str">
        <f t="shared" si="14"/>
        <v/>
      </c>
      <c r="AA10" s="9" t="str">
        <f t="shared" si="15"/>
        <v/>
      </c>
      <c r="AI10" s="9" t="str">
        <f t="shared" si="16"/>
        <v/>
      </c>
      <c r="AJ10" s="9" t="str">
        <f t="shared" si="17"/>
        <v/>
      </c>
      <c r="AK10" s="9"/>
      <c r="AL10" s="9"/>
      <c r="AM10" s="9" t="str">
        <f t="shared" si="18"/>
        <v/>
      </c>
      <c r="AO10" s="9"/>
      <c r="AZ10" s="9">
        <f t="shared" si="0"/>
        <v>0</v>
      </c>
      <c r="BA10" s="9" t="str">
        <f t="shared" si="1"/>
        <v/>
      </c>
      <c r="BB10" s="23" t="str">
        <f t="shared" si="2"/>
        <v/>
      </c>
      <c r="BC10" s="23" t="str">
        <f t="shared" si="3"/>
        <v/>
      </c>
    </row>
    <row r="11" spans="1:55" s="10" customFormat="1" ht="69.95" customHeight="1">
      <c r="B11" s="15" t="s">
        <v>18</v>
      </c>
      <c r="C11" s="6"/>
      <c r="D11" s="6"/>
      <c r="E11" s="7" t="s">
        <v>19</v>
      </c>
      <c r="F11" s="14"/>
      <c r="G11" s="9"/>
      <c r="J11" s="9"/>
      <c r="K11" s="9"/>
      <c r="M11" s="9"/>
      <c r="U11" s="9" t="str">
        <f>IF(U$1=0,"",1*U$1)</f>
        <v/>
      </c>
      <c r="V11" s="9" t="str">
        <f>IF(V$1=0,"",1*V$1)</f>
        <v/>
      </c>
      <c r="W11" s="9"/>
      <c r="AI11" s="9"/>
      <c r="AK11" s="9"/>
      <c r="AL11" s="9"/>
      <c r="AM11" s="9"/>
      <c r="AO11" s="9"/>
      <c r="AZ11" s="9">
        <f t="shared" si="0"/>
        <v>0</v>
      </c>
      <c r="BA11" s="9" t="str">
        <f t="shared" si="1"/>
        <v/>
      </c>
      <c r="BB11" s="23" t="str">
        <f t="shared" si="2"/>
        <v/>
      </c>
      <c r="BC11" s="23" t="str">
        <f t="shared" si="3"/>
        <v/>
      </c>
    </row>
    <row r="12" spans="1:55" s="10" customFormat="1" ht="69.95" customHeight="1">
      <c r="A12" s="10" t="str">
        <f>IF(CONTROL!$A$8="KW","KW","")</f>
        <v>KW</v>
      </c>
      <c r="B12" s="15" t="s">
        <v>20</v>
      </c>
      <c r="C12" s="6"/>
      <c r="D12" s="6"/>
      <c r="E12" s="7" t="s">
        <v>21</v>
      </c>
      <c r="F12" s="14"/>
      <c r="G12" s="9"/>
      <c r="J12" s="9"/>
      <c r="K12" s="9"/>
      <c r="M12" s="9"/>
      <c r="U12" s="9" t="str">
        <f>IF($A12="","",IF(U$1=0,"",1*U$1))</f>
        <v/>
      </c>
      <c r="V12" s="9" t="str">
        <f>IF($A12="","",IF(V$1=0,"",1*V$1))</f>
        <v/>
      </c>
      <c r="W12" s="9"/>
      <c r="AI12" s="9"/>
      <c r="AK12" s="9"/>
      <c r="AL12" s="9"/>
      <c r="AM12" s="9"/>
      <c r="AO12" s="9"/>
      <c r="AZ12" s="9">
        <f t="shared" si="0"/>
        <v>0</v>
      </c>
      <c r="BA12" s="9" t="str">
        <f t="shared" si="1"/>
        <v/>
      </c>
      <c r="BB12" s="23" t="str">
        <f t="shared" si="2"/>
        <v/>
      </c>
      <c r="BC12" s="23" t="str">
        <f t="shared" si="3"/>
        <v/>
      </c>
    </row>
    <row r="13" spans="1:55" s="10" customFormat="1" ht="69.95" customHeight="1">
      <c r="A13" s="10" t="str">
        <f>IF(CONTROL!$A$8="KG","KG","")</f>
        <v/>
      </c>
      <c r="B13" s="15" t="s">
        <v>22</v>
      </c>
      <c r="C13" s="6"/>
      <c r="D13" s="6"/>
      <c r="E13" s="7" t="s">
        <v>23</v>
      </c>
      <c r="F13" s="14"/>
      <c r="G13" s="9"/>
      <c r="J13" s="9"/>
      <c r="K13" s="9"/>
      <c r="M13" s="9"/>
      <c r="U13" s="9" t="str">
        <f t="shared" ref="U13:V14" si="19">IF($A13="","",IF(U$1=0,"",1*U$1))</f>
        <v/>
      </c>
      <c r="V13" s="9" t="str">
        <f t="shared" si="19"/>
        <v/>
      </c>
      <c r="W13" s="9"/>
      <c r="AI13" s="9"/>
      <c r="AK13" s="9"/>
      <c r="AL13" s="9"/>
      <c r="AM13" s="9"/>
      <c r="AO13" s="9"/>
      <c r="AZ13" s="9">
        <f t="shared" si="0"/>
        <v>0</v>
      </c>
      <c r="BA13" s="9" t="str">
        <f t="shared" si="1"/>
        <v/>
      </c>
      <c r="BB13" s="23" t="str">
        <f t="shared" si="2"/>
        <v/>
      </c>
      <c r="BC13" s="23" t="str">
        <f t="shared" si="3"/>
        <v/>
      </c>
    </row>
    <row r="14" spans="1:55" s="10" customFormat="1" ht="69.95" customHeight="1">
      <c r="A14" s="10" t="str">
        <f>IF(CONTROL!$A$8="KM","KM","")</f>
        <v/>
      </c>
      <c r="B14" s="15" t="s">
        <v>24</v>
      </c>
      <c r="C14" s="6"/>
      <c r="D14" s="6"/>
      <c r="E14" s="7" t="s">
        <v>25</v>
      </c>
      <c r="F14" s="14"/>
      <c r="G14" s="9"/>
      <c r="J14" s="9"/>
      <c r="K14" s="9"/>
      <c r="M14" s="9"/>
      <c r="U14" s="9" t="str">
        <f t="shared" si="19"/>
        <v/>
      </c>
      <c r="V14" s="9" t="str">
        <f t="shared" si="19"/>
        <v/>
      </c>
      <c r="W14" s="9"/>
      <c r="AI14" s="9"/>
      <c r="AK14" s="9"/>
      <c r="AL14" s="9"/>
      <c r="AM14" s="9"/>
      <c r="AO14" s="9"/>
      <c r="AZ14" s="9">
        <f t="shared" si="0"/>
        <v>0</v>
      </c>
      <c r="BA14" s="9" t="str">
        <f t="shared" si="1"/>
        <v/>
      </c>
      <c r="BB14" s="23" t="str">
        <f t="shared" si="2"/>
        <v/>
      </c>
      <c r="BC14" s="23" t="str">
        <f t="shared" si="3"/>
        <v/>
      </c>
    </row>
    <row r="15" spans="1:55" s="10" customFormat="1" ht="69.95" customHeight="1">
      <c r="A15" s="10" t="str">
        <f>IF(CONTROL!$A$8="KG","KG","")</f>
        <v/>
      </c>
      <c r="B15" s="15" t="s">
        <v>26</v>
      </c>
      <c r="C15" s="6"/>
      <c r="D15" s="6"/>
      <c r="E15" s="7" t="s">
        <v>27</v>
      </c>
      <c r="F15" s="14"/>
      <c r="G15" s="9"/>
      <c r="J15" s="9"/>
      <c r="K15" s="9"/>
      <c r="M15" s="9"/>
      <c r="T15" s="9" t="str">
        <f t="shared" ref="T15:T16" si="20">IF($A15="","",IF(T$1=0,"",1*T$1))</f>
        <v/>
      </c>
      <c r="W15" s="9"/>
      <c r="AB15" s="9" t="str">
        <f t="shared" ref="AB15:AB16" si="21">IF($A15="","",IF(AB$1=0,"",1*AB$1))</f>
        <v/>
      </c>
      <c r="AI15" s="9"/>
      <c r="AK15" s="9"/>
      <c r="AL15" s="9"/>
      <c r="AM15" s="9"/>
      <c r="AO15" s="9"/>
      <c r="AZ15" s="9">
        <f t="shared" si="0"/>
        <v>0</v>
      </c>
      <c r="BA15" s="9" t="str">
        <f t="shared" si="1"/>
        <v/>
      </c>
      <c r="BB15" s="23" t="str">
        <f t="shared" si="2"/>
        <v/>
      </c>
      <c r="BC15" s="23" t="str">
        <f t="shared" si="3"/>
        <v/>
      </c>
    </row>
    <row r="16" spans="1:55" s="10" customFormat="1" ht="69.95" customHeight="1">
      <c r="A16" s="10" t="str">
        <f>IF(CONTROL!$A$8="KM","KM","")</f>
        <v/>
      </c>
      <c r="B16" s="15" t="s">
        <v>28</v>
      </c>
      <c r="C16" s="6"/>
      <c r="D16" s="6"/>
      <c r="E16" s="7" t="s">
        <v>29</v>
      </c>
      <c r="F16" s="14"/>
      <c r="G16" s="9"/>
      <c r="J16" s="9"/>
      <c r="K16" s="9"/>
      <c r="M16" s="9"/>
      <c r="T16" s="9" t="str">
        <f t="shared" si="20"/>
        <v/>
      </c>
      <c r="W16" s="9"/>
      <c r="AB16" s="9" t="str">
        <f t="shared" si="21"/>
        <v/>
      </c>
      <c r="AI16" s="9"/>
      <c r="AK16" s="9"/>
      <c r="AL16" s="9"/>
      <c r="AM16" s="9"/>
      <c r="AO16" s="9"/>
      <c r="AZ16" s="9">
        <f t="shared" si="0"/>
        <v>0</v>
      </c>
      <c r="BA16" s="9" t="str">
        <f t="shared" si="1"/>
        <v/>
      </c>
      <c r="BB16" s="23" t="str">
        <f t="shared" si="2"/>
        <v/>
      </c>
      <c r="BC16" s="23" t="str">
        <f t="shared" si="3"/>
        <v/>
      </c>
    </row>
    <row r="17" spans="1:55" s="10" customFormat="1" ht="69.95" customHeight="1">
      <c r="A17" s="10" t="str">
        <f>IF(CONTROL!$A$8="KW","KW","")</f>
        <v>KW</v>
      </c>
      <c r="B17" s="15" t="s">
        <v>30</v>
      </c>
      <c r="C17" s="6"/>
      <c r="D17" s="6"/>
      <c r="E17" s="7" t="s">
        <v>31</v>
      </c>
      <c r="F17" s="14"/>
      <c r="G17" s="9"/>
      <c r="J17" s="9"/>
      <c r="K17" s="9"/>
      <c r="M17" s="9"/>
      <c r="T17" s="9" t="str">
        <f>IF($A17="","",IF(T$1=0,"",1*T$1))</f>
        <v/>
      </c>
      <c r="W17" s="9"/>
      <c r="AB17" s="9" t="str">
        <f>IF($A17="","",IF(AB$1=0,"",1*AB$1))</f>
        <v/>
      </c>
      <c r="AI17" s="9"/>
      <c r="AK17" s="9"/>
      <c r="AL17" s="9"/>
      <c r="AM17" s="9"/>
      <c r="AO17" s="9"/>
      <c r="AZ17" s="9">
        <f t="shared" si="0"/>
        <v>0</v>
      </c>
      <c r="BA17" s="9" t="str">
        <f t="shared" si="1"/>
        <v/>
      </c>
      <c r="BB17" s="23" t="str">
        <f t="shared" si="2"/>
        <v/>
      </c>
      <c r="BC17" s="23" t="str">
        <f t="shared" si="3"/>
        <v/>
      </c>
    </row>
    <row r="18" spans="1:55" s="10" customFormat="1" ht="69.95" customHeight="1">
      <c r="A18" s="10" t="str">
        <f>IF(CONTROL!$A$8="KG","KG","")</f>
        <v/>
      </c>
      <c r="B18" s="15" t="s">
        <v>32</v>
      </c>
      <c r="C18" s="6"/>
      <c r="D18" s="6"/>
      <c r="E18" s="7" t="s">
        <v>33</v>
      </c>
      <c r="F18" s="14"/>
      <c r="G18" s="9"/>
      <c r="J18" s="9"/>
      <c r="K18" s="9"/>
      <c r="M18" s="9"/>
      <c r="W18" s="9"/>
      <c r="AI18" s="9"/>
      <c r="AK18" s="9"/>
      <c r="AL18" s="9"/>
      <c r="AM18" s="9"/>
      <c r="AO18" s="9"/>
      <c r="AZ18" s="9">
        <f t="shared" si="0"/>
        <v>0</v>
      </c>
      <c r="BA18" s="9" t="str">
        <f t="shared" si="1"/>
        <v/>
      </c>
      <c r="BB18" s="23" t="str">
        <f t="shared" si="2"/>
        <v/>
      </c>
      <c r="BC18" s="23" t="str">
        <f t="shared" si="3"/>
        <v/>
      </c>
    </row>
    <row r="19" spans="1:55" s="10" customFormat="1" ht="69.95" customHeight="1">
      <c r="A19" s="10" t="str">
        <f>IF(CONTROL!$A$8="KM","KM","")</f>
        <v/>
      </c>
      <c r="B19" s="15" t="s">
        <v>34</v>
      </c>
      <c r="C19" s="6"/>
      <c r="D19" s="6"/>
      <c r="E19" s="7" t="s">
        <v>35</v>
      </c>
      <c r="F19" s="14"/>
      <c r="G19" s="9"/>
      <c r="J19" s="9"/>
      <c r="K19" s="9"/>
      <c r="M19" s="9"/>
      <c r="W19" s="9"/>
      <c r="AI19" s="9"/>
      <c r="AK19" s="9"/>
      <c r="AL19" s="9"/>
      <c r="AM19" s="9"/>
      <c r="AO19" s="9"/>
      <c r="AZ19" s="9">
        <f t="shared" si="0"/>
        <v>0</v>
      </c>
      <c r="BA19" s="9" t="str">
        <f t="shared" si="1"/>
        <v/>
      </c>
      <c r="BB19" s="23" t="str">
        <f t="shared" si="2"/>
        <v/>
      </c>
      <c r="BC19" s="23" t="str">
        <f t="shared" si="3"/>
        <v/>
      </c>
    </row>
    <row r="20" spans="1:55" s="10" customFormat="1" ht="69.95" customHeight="1">
      <c r="A20" s="10" t="str">
        <f>IF(CONTROL!$A$8="KW","KW","")</f>
        <v>KW</v>
      </c>
      <c r="B20" s="15" t="s">
        <v>36</v>
      </c>
      <c r="C20" s="6"/>
      <c r="D20" s="6"/>
      <c r="E20" s="7" t="s">
        <v>37</v>
      </c>
      <c r="F20" s="14"/>
      <c r="G20" s="9"/>
      <c r="J20" s="9"/>
      <c r="K20" s="9"/>
      <c r="M20" s="9"/>
      <c r="W20" s="9"/>
      <c r="AI20" s="9"/>
      <c r="AK20" s="9"/>
      <c r="AL20" s="9"/>
      <c r="AM20" s="9"/>
      <c r="AO20" s="9"/>
      <c r="AZ20" s="9">
        <f t="shared" si="0"/>
        <v>0</v>
      </c>
      <c r="BA20" s="9" t="str">
        <f t="shared" si="1"/>
        <v/>
      </c>
      <c r="BB20" s="23" t="str">
        <f t="shared" si="2"/>
        <v/>
      </c>
      <c r="BC20" s="23" t="str">
        <f t="shared" si="3"/>
        <v/>
      </c>
    </row>
    <row r="21" spans="1:55" s="10" customFormat="1" ht="69.95" customHeight="1">
      <c r="A21" s="10" t="str">
        <f>IF(CONTROL!$A$8="KW","KW","")</f>
        <v>KW</v>
      </c>
      <c r="B21" s="15" t="s">
        <v>38</v>
      </c>
      <c r="C21" s="6"/>
      <c r="D21" s="6"/>
      <c r="E21" s="7" t="s">
        <v>39</v>
      </c>
      <c r="F21" s="14"/>
      <c r="G21" s="9"/>
      <c r="J21" s="9"/>
      <c r="K21" s="9"/>
      <c r="M21" s="9"/>
      <c r="T21" s="9" t="str">
        <f>IF($A21="","",IF(T$1=0,"",1*T$1))</f>
        <v/>
      </c>
      <c r="W21" s="9"/>
      <c r="AB21" s="9" t="str">
        <f>IF($A21="","",IF(AB$1=0,"",1*AB$1))</f>
        <v/>
      </c>
      <c r="AI21" s="9"/>
      <c r="AK21" s="9"/>
      <c r="AL21" s="9"/>
      <c r="AM21" s="9"/>
      <c r="AO21" s="9"/>
      <c r="AZ21" s="9">
        <f t="shared" si="0"/>
        <v>0</v>
      </c>
      <c r="BA21" s="9" t="str">
        <f t="shared" si="1"/>
        <v/>
      </c>
      <c r="BB21" s="23" t="str">
        <f t="shared" si="2"/>
        <v/>
      </c>
      <c r="BC21" s="23" t="str">
        <f t="shared" si="3"/>
        <v/>
      </c>
    </row>
    <row r="22" spans="1:55" s="10" customFormat="1" ht="69.95" customHeight="1">
      <c r="A22" s="10" t="str">
        <f>IF(CONTROL!$A$8="KM","KM","")</f>
        <v/>
      </c>
      <c r="B22" s="15" t="s">
        <v>40</v>
      </c>
      <c r="C22" s="6"/>
      <c r="D22" s="6"/>
      <c r="E22" s="7" t="s">
        <v>41</v>
      </c>
      <c r="F22" s="14"/>
      <c r="G22" s="9"/>
      <c r="J22" s="9"/>
      <c r="K22" s="9"/>
      <c r="M22" s="9"/>
      <c r="T22" s="9" t="str">
        <f t="shared" ref="T22:T23" si="22">IF($A22="","",IF(T$1=0,"",1*T$1))</f>
        <v/>
      </c>
      <c r="W22" s="9"/>
      <c r="AB22" s="9" t="str">
        <f t="shared" ref="AB22:AB23" si="23">IF($A22="","",IF(AB$1=0,"",1*AB$1))</f>
        <v/>
      </c>
      <c r="AI22" s="9"/>
      <c r="AK22" s="9"/>
      <c r="AL22" s="9"/>
      <c r="AM22" s="9"/>
      <c r="AO22" s="9"/>
      <c r="AZ22" s="9">
        <f t="shared" si="0"/>
        <v>0</v>
      </c>
      <c r="BA22" s="9" t="str">
        <f t="shared" si="1"/>
        <v/>
      </c>
      <c r="BB22" s="23" t="str">
        <f t="shared" si="2"/>
        <v/>
      </c>
      <c r="BC22" s="23" t="str">
        <f t="shared" si="3"/>
        <v/>
      </c>
    </row>
    <row r="23" spans="1:55" s="10" customFormat="1" ht="69.95" customHeight="1">
      <c r="A23" s="10" t="str">
        <f>IF(CONTROL!$A$8="KG","KG","")</f>
        <v/>
      </c>
      <c r="B23" s="15" t="s">
        <v>42</v>
      </c>
      <c r="C23" s="6"/>
      <c r="D23" s="6"/>
      <c r="E23" s="7" t="s">
        <v>43</v>
      </c>
      <c r="F23" s="14"/>
      <c r="G23" s="9"/>
      <c r="J23" s="9"/>
      <c r="K23" s="9"/>
      <c r="M23" s="9"/>
      <c r="T23" s="9" t="str">
        <f t="shared" si="22"/>
        <v/>
      </c>
      <c r="W23" s="9"/>
      <c r="AB23" s="9" t="str">
        <f t="shared" si="23"/>
        <v/>
      </c>
      <c r="AI23" s="9"/>
      <c r="AK23" s="9"/>
      <c r="AL23" s="9"/>
      <c r="AM23" s="9"/>
      <c r="AO23" s="9"/>
      <c r="AZ23" s="9">
        <f t="shared" si="0"/>
        <v>0</v>
      </c>
      <c r="BA23" s="9" t="str">
        <f t="shared" si="1"/>
        <v/>
      </c>
      <c r="BB23" s="23" t="str">
        <f t="shared" si="2"/>
        <v/>
      </c>
      <c r="BC23" s="23" t="str">
        <f t="shared" si="3"/>
        <v/>
      </c>
    </row>
    <row r="24" spans="1:55" s="10" customFormat="1" ht="69.95" customHeight="1">
      <c r="A24" s="10" t="str">
        <f>IF(CONTROL!$A$8="KG","KG","")</f>
        <v/>
      </c>
      <c r="B24" s="15" t="s">
        <v>44</v>
      </c>
      <c r="C24" s="6"/>
      <c r="D24" s="6"/>
      <c r="E24" s="7" t="s">
        <v>45</v>
      </c>
      <c r="F24" s="14"/>
      <c r="G24" s="9"/>
      <c r="J24" s="9"/>
      <c r="K24" s="9"/>
      <c r="M24" s="9"/>
      <c r="O24" s="9"/>
      <c r="P24" s="9"/>
      <c r="W24" s="9"/>
      <c r="AI24" s="9"/>
      <c r="AK24" s="9"/>
      <c r="AL24" s="9"/>
      <c r="AM24" s="9"/>
      <c r="AO24" s="9"/>
      <c r="AZ24" s="9">
        <f t="shared" si="0"/>
        <v>0</v>
      </c>
      <c r="BA24" s="9" t="str">
        <f t="shared" si="1"/>
        <v/>
      </c>
      <c r="BB24" s="23" t="str">
        <f t="shared" si="2"/>
        <v/>
      </c>
      <c r="BC24" s="23" t="str">
        <f t="shared" si="3"/>
        <v/>
      </c>
    </row>
    <row r="25" spans="1:55" s="10" customFormat="1" ht="69.95" customHeight="1">
      <c r="A25" s="10" t="str">
        <f>IF(CONTROL!$A$8="KM","KM","")</f>
        <v/>
      </c>
      <c r="B25" s="15" t="s">
        <v>46</v>
      </c>
      <c r="C25" s="6"/>
      <c r="D25" s="6"/>
      <c r="E25" s="7" t="s">
        <v>47</v>
      </c>
      <c r="F25" s="14"/>
      <c r="G25" s="9"/>
      <c r="J25" s="9"/>
      <c r="K25" s="9"/>
      <c r="M25" s="9"/>
      <c r="O25" s="9"/>
      <c r="P25" s="9"/>
      <c r="W25" s="9"/>
      <c r="AI25" s="9"/>
      <c r="AK25" s="9"/>
      <c r="AL25" s="9"/>
      <c r="AM25" s="9"/>
      <c r="AO25" s="9"/>
      <c r="AZ25" s="9">
        <f t="shared" si="0"/>
        <v>0</v>
      </c>
      <c r="BA25" s="9" t="str">
        <f t="shared" si="1"/>
        <v/>
      </c>
      <c r="BB25" s="23" t="str">
        <f t="shared" si="2"/>
        <v/>
      </c>
      <c r="BC25" s="23" t="str">
        <f t="shared" si="3"/>
        <v/>
      </c>
    </row>
    <row r="26" spans="1:55" s="10" customFormat="1" ht="69.95" customHeight="1">
      <c r="A26" s="10" t="str">
        <f>IF(CONTROL!$A$8="KW","KW","")</f>
        <v>KW</v>
      </c>
      <c r="B26" s="15" t="s">
        <v>48</v>
      </c>
      <c r="C26" s="6"/>
      <c r="D26" s="6"/>
      <c r="E26" s="7" t="s">
        <v>49</v>
      </c>
      <c r="F26" s="14"/>
      <c r="G26" s="9"/>
      <c r="J26" s="9"/>
      <c r="K26" s="9"/>
      <c r="M26" s="9"/>
      <c r="O26" s="9"/>
      <c r="P26" s="9"/>
      <c r="W26" s="9"/>
      <c r="AI26" s="9"/>
      <c r="AK26" s="9"/>
      <c r="AL26" s="9"/>
      <c r="AM26" s="9"/>
      <c r="AO26" s="9"/>
      <c r="AZ26" s="9">
        <f t="shared" si="0"/>
        <v>0</v>
      </c>
      <c r="BA26" s="9" t="str">
        <f t="shared" si="1"/>
        <v/>
      </c>
      <c r="BB26" s="23" t="str">
        <f t="shared" si="2"/>
        <v/>
      </c>
      <c r="BC26" s="23" t="str">
        <f t="shared" si="3"/>
        <v/>
      </c>
    </row>
    <row r="27" spans="1:55" s="10" customFormat="1" ht="69.95" customHeight="1">
      <c r="A27" s="10" t="str">
        <f>IF(CONTROL!$A$8="KG","KG","")</f>
        <v/>
      </c>
      <c r="B27" s="15" t="s">
        <v>50</v>
      </c>
      <c r="C27" s="6"/>
      <c r="D27" s="6"/>
      <c r="E27" s="7" t="s">
        <v>51</v>
      </c>
      <c r="F27" s="14"/>
      <c r="G27" s="9"/>
      <c r="J27" s="9"/>
      <c r="K27" s="9"/>
      <c r="M27" s="9"/>
      <c r="O27" s="9" t="str">
        <f t="shared" ref="O27:O28" si="24">IF($A27="","",IF(O$1=0,"",1*O$1))</f>
        <v/>
      </c>
      <c r="W27" s="9"/>
      <c r="AI27" s="9"/>
      <c r="AK27" s="9"/>
      <c r="AL27" s="9"/>
      <c r="AM27" s="9"/>
      <c r="AO27" s="9"/>
      <c r="AZ27" s="9">
        <f t="shared" si="0"/>
        <v>0</v>
      </c>
      <c r="BA27" s="9" t="str">
        <f t="shared" si="1"/>
        <v/>
      </c>
      <c r="BB27" s="23" t="str">
        <f t="shared" si="2"/>
        <v/>
      </c>
      <c r="BC27" s="23" t="str">
        <f t="shared" si="3"/>
        <v/>
      </c>
    </row>
    <row r="28" spans="1:55" s="10" customFormat="1" ht="69.95" customHeight="1">
      <c r="A28" s="10" t="str">
        <f>IF(CONTROL!$A$8="KM","KM","")</f>
        <v/>
      </c>
      <c r="B28" s="15" t="s">
        <v>52</v>
      </c>
      <c r="C28" s="6"/>
      <c r="D28" s="6"/>
      <c r="E28" s="7" t="s">
        <v>53</v>
      </c>
      <c r="F28" s="14"/>
      <c r="G28" s="9"/>
      <c r="J28" s="9"/>
      <c r="K28" s="9"/>
      <c r="M28" s="9"/>
      <c r="O28" s="9" t="str">
        <f t="shared" si="24"/>
        <v/>
      </c>
      <c r="W28" s="9"/>
      <c r="AI28" s="9"/>
      <c r="AK28" s="9"/>
      <c r="AL28" s="9"/>
      <c r="AM28" s="9"/>
      <c r="AO28" s="9"/>
      <c r="AZ28" s="9">
        <f t="shared" si="0"/>
        <v>0</v>
      </c>
      <c r="BA28" s="9" t="str">
        <f t="shared" si="1"/>
        <v/>
      </c>
      <c r="BB28" s="23" t="str">
        <f t="shared" si="2"/>
        <v/>
      </c>
      <c r="BC28" s="23" t="str">
        <f t="shared" si="3"/>
        <v/>
      </c>
    </row>
    <row r="29" spans="1:55" s="10" customFormat="1" ht="69.95" customHeight="1">
      <c r="A29" s="10" t="str">
        <f>IF(CONTROL!$A$8="KW","KW","")</f>
        <v>KW</v>
      </c>
      <c r="B29" s="15" t="s">
        <v>54</v>
      </c>
      <c r="C29" s="6"/>
      <c r="D29" s="6"/>
      <c r="E29" s="7" t="s">
        <v>55</v>
      </c>
      <c r="F29" s="14"/>
      <c r="G29" s="9"/>
      <c r="J29" s="9"/>
      <c r="K29" s="9"/>
      <c r="M29" s="9"/>
      <c r="O29" s="9" t="str">
        <f>IF($A29="","",IF(O$1=0,"",1*O$1))</f>
        <v/>
      </c>
      <c r="W29" s="9"/>
      <c r="AI29" s="9"/>
      <c r="AK29" s="9"/>
      <c r="AL29" s="9"/>
      <c r="AM29" s="9"/>
      <c r="AO29" s="9"/>
      <c r="AZ29" s="9">
        <f t="shared" si="0"/>
        <v>0</v>
      </c>
      <c r="BA29" s="9" t="str">
        <f t="shared" si="1"/>
        <v/>
      </c>
      <c r="BB29" s="23" t="str">
        <f t="shared" si="2"/>
        <v/>
      </c>
      <c r="BC29" s="23" t="str">
        <f t="shared" si="3"/>
        <v/>
      </c>
    </row>
    <row r="30" spans="1:55" s="10" customFormat="1" ht="69.95" customHeight="1">
      <c r="A30" s="10" t="str">
        <f>IF(CONTROL!$A$8="KG","KG","")</f>
        <v/>
      </c>
      <c r="B30" s="15" t="s">
        <v>56</v>
      </c>
      <c r="C30" s="6"/>
      <c r="D30" s="6"/>
      <c r="E30" s="7" t="s">
        <v>57</v>
      </c>
      <c r="F30" s="14"/>
      <c r="G30" s="9"/>
      <c r="J30" s="9"/>
      <c r="K30" s="9"/>
      <c r="M30" s="9"/>
      <c r="P30" s="9" t="str">
        <f t="shared" ref="P30:P31" si="25">IF($A30="","",IF(P$1=0,"",1*P$1))</f>
        <v/>
      </c>
      <c r="W30" s="9"/>
      <c r="AI30" s="9"/>
      <c r="AK30" s="9"/>
      <c r="AL30" s="9"/>
      <c r="AM30" s="9"/>
      <c r="AO30" s="9"/>
      <c r="AZ30" s="9">
        <f t="shared" si="0"/>
        <v>0</v>
      </c>
      <c r="BA30" s="9" t="str">
        <f t="shared" si="1"/>
        <v/>
      </c>
      <c r="BB30" s="23" t="str">
        <f t="shared" si="2"/>
        <v/>
      </c>
      <c r="BC30" s="23" t="str">
        <f t="shared" si="3"/>
        <v/>
      </c>
    </row>
    <row r="31" spans="1:55" s="10" customFormat="1" ht="69.95" customHeight="1">
      <c r="A31" s="10" t="str">
        <f>IF(CONTROL!$A$8="KM","KM","")</f>
        <v/>
      </c>
      <c r="B31" s="15" t="s">
        <v>58</v>
      </c>
      <c r="C31" s="6"/>
      <c r="D31" s="6"/>
      <c r="E31" s="7" t="s">
        <v>59</v>
      </c>
      <c r="F31" s="14"/>
      <c r="G31" s="9"/>
      <c r="J31" s="9"/>
      <c r="K31" s="9"/>
      <c r="M31" s="9"/>
      <c r="P31" s="9" t="str">
        <f t="shared" si="25"/>
        <v/>
      </c>
      <c r="W31" s="9"/>
      <c r="AI31" s="9"/>
      <c r="AK31" s="9"/>
      <c r="AL31" s="9"/>
      <c r="AM31" s="9"/>
      <c r="AO31" s="9"/>
      <c r="AZ31" s="9">
        <f t="shared" si="0"/>
        <v>0</v>
      </c>
      <c r="BA31" s="9" t="str">
        <f t="shared" si="1"/>
        <v/>
      </c>
      <c r="BB31" s="23" t="str">
        <f t="shared" si="2"/>
        <v/>
      </c>
      <c r="BC31" s="23" t="str">
        <f t="shared" si="3"/>
        <v/>
      </c>
    </row>
    <row r="32" spans="1:55" s="10" customFormat="1" ht="69.95" customHeight="1">
      <c r="A32" s="10" t="str">
        <f>IF(CONTROL!$A$8="KW","KW","")</f>
        <v>KW</v>
      </c>
      <c r="B32" s="15" t="s">
        <v>60</v>
      </c>
      <c r="C32" s="6"/>
      <c r="D32" s="6"/>
      <c r="E32" s="7" t="s">
        <v>61</v>
      </c>
      <c r="F32" s="14"/>
      <c r="G32" s="9"/>
      <c r="J32" s="9"/>
      <c r="K32" s="9"/>
      <c r="M32" s="9"/>
      <c r="P32" s="9" t="str">
        <f>IF($A32="","",IF(P$1=0,"",1*P$1))</f>
        <v/>
      </c>
      <c r="W32" s="9"/>
      <c r="AI32" s="9"/>
      <c r="AK32" s="9"/>
      <c r="AL32" s="9"/>
      <c r="AM32" s="9"/>
      <c r="AO32" s="9"/>
      <c r="AZ32" s="9">
        <f t="shared" si="0"/>
        <v>0</v>
      </c>
      <c r="BA32" s="9" t="str">
        <f t="shared" si="1"/>
        <v/>
      </c>
      <c r="BB32" s="23" t="str">
        <f t="shared" si="2"/>
        <v/>
      </c>
      <c r="BC32" s="23" t="str">
        <f t="shared" si="3"/>
        <v/>
      </c>
    </row>
    <row r="33" spans="1:55" s="10" customFormat="1" ht="69.95" customHeight="1">
      <c r="A33" s="10" t="str">
        <f>IF(CONTROL!$A$8="KG","KG","")</f>
        <v/>
      </c>
      <c r="B33" s="15" t="s">
        <v>62</v>
      </c>
      <c r="C33" s="6"/>
      <c r="D33" s="6"/>
      <c r="E33" s="7" t="s">
        <v>63</v>
      </c>
      <c r="F33" s="14"/>
      <c r="G33" s="9"/>
      <c r="J33" s="9"/>
      <c r="K33" s="9"/>
      <c r="M33" s="9"/>
      <c r="O33" s="9" t="str">
        <f t="shared" ref="O33:P34" si="26">IF($A33="","",IF(O$1=0,"",1*O$1))</f>
        <v/>
      </c>
      <c r="P33" s="9" t="str">
        <f t="shared" si="26"/>
        <v/>
      </c>
      <c r="W33" s="9"/>
      <c r="AI33" s="9"/>
      <c r="AK33" s="9"/>
      <c r="AL33" s="9"/>
      <c r="AM33" s="9"/>
      <c r="AO33" s="9"/>
      <c r="AZ33" s="9">
        <f t="shared" si="0"/>
        <v>0</v>
      </c>
      <c r="BA33" s="9" t="str">
        <f t="shared" si="1"/>
        <v/>
      </c>
      <c r="BB33" s="23" t="str">
        <f t="shared" si="2"/>
        <v/>
      </c>
      <c r="BC33" s="23" t="str">
        <f t="shared" si="3"/>
        <v/>
      </c>
    </row>
    <row r="34" spans="1:55" s="10" customFormat="1" ht="69.95" customHeight="1">
      <c r="A34" s="10" t="str">
        <f>IF(CONTROL!$A$8="KM","KM","")</f>
        <v/>
      </c>
      <c r="B34" s="15" t="s">
        <v>64</v>
      </c>
      <c r="C34" s="6"/>
      <c r="D34" s="6"/>
      <c r="E34" s="7" t="s">
        <v>65</v>
      </c>
      <c r="F34" s="14"/>
      <c r="G34" s="9"/>
      <c r="J34" s="9"/>
      <c r="K34" s="9"/>
      <c r="M34" s="9"/>
      <c r="O34" s="9" t="str">
        <f t="shared" si="26"/>
        <v/>
      </c>
      <c r="P34" s="9" t="str">
        <f t="shared" si="26"/>
        <v/>
      </c>
      <c r="W34" s="9"/>
      <c r="AI34" s="9"/>
      <c r="AK34" s="9"/>
      <c r="AL34" s="9"/>
      <c r="AM34" s="9"/>
      <c r="AO34" s="9"/>
      <c r="AZ34" s="9">
        <f t="shared" si="0"/>
        <v>0</v>
      </c>
      <c r="BA34" s="9" t="str">
        <f t="shared" si="1"/>
        <v/>
      </c>
      <c r="BB34" s="23" t="str">
        <f t="shared" si="2"/>
        <v/>
      </c>
      <c r="BC34" s="23" t="str">
        <f t="shared" si="3"/>
        <v/>
      </c>
    </row>
    <row r="35" spans="1:55" s="10" customFormat="1" ht="69.95" customHeight="1">
      <c r="A35" s="10" t="str">
        <f>IF(CONTROL!$A$8="KW","KW","")</f>
        <v>KW</v>
      </c>
      <c r="B35" s="15" t="s">
        <v>66</v>
      </c>
      <c r="C35" s="6"/>
      <c r="D35" s="6"/>
      <c r="E35" s="7" t="s">
        <v>67</v>
      </c>
      <c r="F35" s="14"/>
      <c r="G35" s="9"/>
      <c r="J35" s="9"/>
      <c r="K35" s="9"/>
      <c r="M35" s="9"/>
      <c r="O35" s="9" t="str">
        <f>IF($A35="","",IF(O$1=0,"",1*O$1))</f>
        <v/>
      </c>
      <c r="P35" s="9" t="str">
        <f>IF($A35="","",IF(P$1=0,"",1*P$1))</f>
        <v/>
      </c>
      <c r="W35" s="9"/>
      <c r="AI35" s="9"/>
      <c r="AK35" s="9"/>
      <c r="AL35" s="9"/>
      <c r="AM35" s="9"/>
      <c r="AO35" s="9"/>
      <c r="AZ35" s="9">
        <f t="shared" si="0"/>
        <v>0</v>
      </c>
      <c r="BA35" s="9" t="str">
        <f t="shared" si="1"/>
        <v/>
      </c>
      <c r="BB35" s="23" t="str">
        <f t="shared" si="2"/>
        <v/>
      </c>
      <c r="BC35" s="23" t="str">
        <f t="shared" si="3"/>
        <v/>
      </c>
    </row>
    <row r="36" spans="1:55" s="10" customFormat="1" ht="69.95" customHeight="1">
      <c r="B36" s="15" t="s">
        <v>339</v>
      </c>
      <c r="C36" s="6"/>
      <c r="D36" s="6"/>
      <c r="E36" s="7" t="s">
        <v>69</v>
      </c>
      <c r="F36" s="14"/>
      <c r="G36" s="9" t="str">
        <f>IF(G$1=0,"",2*G$1)</f>
        <v/>
      </c>
      <c r="H36" s="9" t="str">
        <f>IF(H$1=0,"",1*H$1)</f>
        <v/>
      </c>
      <c r="I36" s="9"/>
      <c r="J36" s="9" t="str">
        <f>IF(J$1=0,"",2*J$1)</f>
        <v/>
      </c>
      <c r="K36" s="9" t="str">
        <f>IF(K$1=0,"",2*K$1)</f>
        <v/>
      </c>
      <c r="M36" s="9" t="str">
        <f>IF(M$1=0,"",2*M$1)</f>
        <v/>
      </c>
      <c r="N36" s="9" t="str">
        <f>IF(N$1=0,"",1*N$1)</f>
        <v/>
      </c>
      <c r="O36" s="9"/>
      <c r="Q36" s="9" t="str">
        <f>IF(Q$1=0,"",2*Q$1)</f>
        <v/>
      </c>
      <c r="R36" s="9" t="str">
        <f>IF(R$1=0,"",2*R$1)</f>
        <v/>
      </c>
      <c r="S36" s="9" t="str">
        <f>IF(S$1=0,"",1*S$1)</f>
        <v/>
      </c>
      <c r="T36" s="9"/>
      <c r="U36" s="9" t="str">
        <f>IF(U$1=0,"",1*U$1)</f>
        <v/>
      </c>
      <c r="W36" s="9" t="str">
        <f>IF(W$1=0,"",2*W$1)</f>
        <v/>
      </c>
      <c r="X36" s="9" t="str">
        <f>IF(X$1=0,"",1*X$1)</f>
        <v/>
      </c>
      <c r="Z36" s="9" t="str">
        <f>IF(Z$1=0,"",2*Z$1)</f>
        <v/>
      </c>
      <c r="AA36" s="9" t="str">
        <f>IF(AA$1=0,"",1*AA$1)</f>
        <v/>
      </c>
      <c r="AC36" s="9" t="str">
        <f>IF(AC$1=0,"",1*AC$1)</f>
        <v/>
      </c>
      <c r="AD36" s="9" t="str">
        <f>IF(AD$1=0,"",2*AD$1)</f>
        <v/>
      </c>
      <c r="AF36" s="9" t="str">
        <f>IF(AF$1=0,"",1*AF$1)</f>
        <v/>
      </c>
      <c r="AG36" s="9" t="str">
        <f>IF(AG$1=0,"",1*AG$1)</f>
        <v/>
      </c>
      <c r="AH36" s="9" t="str">
        <f>IF(AH$1=0,"",1*AH$1)</f>
        <v/>
      </c>
      <c r="AI36" s="9"/>
      <c r="AJ36" s="9" t="str">
        <f>IF(AJ$1=0,"",1*AJ$1)</f>
        <v/>
      </c>
      <c r="AK36" s="9" t="str">
        <f>IF(AK$1=0,"",2*AK$1)</f>
        <v/>
      </c>
      <c r="AL36" s="9" t="str">
        <f>IF(AL$1=0,"",1*AL$1)</f>
        <v/>
      </c>
      <c r="AM36" s="9" t="str">
        <f>IF(AM$1=0,"",1*AM$1)</f>
        <v/>
      </c>
      <c r="AO36" s="9" t="str">
        <f>IF(AO$1=0,"",3*AO$1)</f>
        <v/>
      </c>
      <c r="AP36" s="9" t="str">
        <f>IF(AP$1=0,"",2*AP$1)</f>
        <v/>
      </c>
      <c r="AZ36" s="9">
        <f t="shared" si="0"/>
        <v>0</v>
      </c>
      <c r="BA36" s="9" t="str">
        <f t="shared" si="1"/>
        <v/>
      </c>
      <c r="BB36" s="23" t="str">
        <f t="shared" si="2"/>
        <v/>
      </c>
      <c r="BC36" s="23" t="str">
        <f t="shared" si="3"/>
        <v/>
      </c>
    </row>
    <row r="37" spans="1:55" s="10" customFormat="1" ht="69.95" customHeight="1">
      <c r="A37" s="10" t="str">
        <f>IF(CONTROL!$A$8="KW","KW","")</f>
        <v>KW</v>
      </c>
      <c r="B37" s="15" t="s">
        <v>70</v>
      </c>
      <c r="C37" s="6"/>
      <c r="D37" s="6"/>
      <c r="E37" s="7" t="s">
        <v>71</v>
      </c>
      <c r="F37" s="14"/>
      <c r="G37" s="9" t="str">
        <f>IF($A37="","",IF(G$1=0,"",2*G$1))</f>
        <v/>
      </c>
      <c r="H37" s="9" t="str">
        <f>IF($A37="","",IF(H$1=0,"",1*H$1))</f>
        <v/>
      </c>
      <c r="J37" s="9" t="str">
        <f>IF($A37="","",IF(J$1=0,"",2*J$1))</f>
        <v/>
      </c>
      <c r="K37" s="9" t="str">
        <f>IF($A37="","",IF(K$1=0,"",2*K$1))</f>
        <v/>
      </c>
      <c r="M37" s="9" t="str">
        <f>IF($A37="","",IF(M$1=0,"",2*M$1))</f>
        <v/>
      </c>
      <c r="N37" s="9" t="str">
        <f>IF($A37="","",IF(N$1=0,"",1*N$1))</f>
        <v/>
      </c>
      <c r="Q37" s="9" t="str">
        <f>IF($A37="","",IF(Q$1=0,"",2*Q$1))</f>
        <v/>
      </c>
      <c r="R37" s="9" t="str">
        <f>IF($A37="","",IF(R$1=0,"",2*R$1))</f>
        <v/>
      </c>
      <c r="S37" s="9" t="str">
        <f>IF($A37="","",IF(S$1=0,"",1*S$1))</f>
        <v/>
      </c>
      <c r="U37" s="9" t="str">
        <f>IF($A37="","",IF(U$1=0,"",1*U$1))</f>
        <v/>
      </c>
      <c r="W37" s="9" t="str">
        <f>IF($A37="","",IF(W$1=0,"",2*W$1))</f>
        <v/>
      </c>
      <c r="X37" s="9" t="str">
        <f>IF($A37="","",IF(X$1=0,"",1*X$1))</f>
        <v/>
      </c>
      <c r="Z37" s="9" t="str">
        <f>IF($A37="","",IF(Z$1=0,"",2*Z$1))</f>
        <v/>
      </c>
      <c r="AA37" s="9" t="str">
        <f>IF($A37="","",IF(AA$1=0,"",1*AA$1))</f>
        <v/>
      </c>
      <c r="AC37" s="9" t="str">
        <f>IF($A37="","",IF(AC$1=0,"",1*AC$1))</f>
        <v/>
      </c>
      <c r="AD37" s="9" t="str">
        <f>IF($A37="","",IF(AD$1=0,"",2*AD$1))</f>
        <v/>
      </c>
      <c r="AF37" s="9" t="str">
        <f>IF($A37="","",IF(AF$1=0,"",1*AF$1))</f>
        <v/>
      </c>
      <c r="AG37" s="9" t="str">
        <f>IF($A37="","",IF(AG$1=0,"",1*AG$1))</f>
        <v/>
      </c>
      <c r="AH37" s="9" t="str">
        <f>IF($A37="","",IF(AH$1=0,"",1*AH$1))</f>
        <v/>
      </c>
      <c r="AI37" s="9"/>
      <c r="AJ37" s="9" t="str">
        <f>IF($A37="","",IF(AJ$1=0,"",1*AJ$1))</f>
        <v/>
      </c>
      <c r="AK37" s="9" t="str">
        <f>IF($A37="","",IF(AK$1=0,"",2*AK$1))</f>
        <v/>
      </c>
      <c r="AL37" s="9" t="str">
        <f>IF($A37="","",IF(AL$1=0,"",1*AL$1))</f>
        <v/>
      </c>
      <c r="AM37" s="9">
        <f t="shared" ref="AM37:AM39" si="27">IF($A37="","",IF(AM$1=31,"",1*AM$1))</f>
        <v>0</v>
      </c>
      <c r="AO37" s="9" t="str">
        <f>IF($A37="","",IF(AO$1=0,"",3*AO$1))</f>
        <v/>
      </c>
      <c r="AP37" s="9">
        <f>IF($A37="","",IF(AP$1=31,"",2*AP$1))</f>
        <v>0</v>
      </c>
      <c r="AZ37" s="9">
        <f t="shared" si="0"/>
        <v>0</v>
      </c>
      <c r="BA37" s="9" t="str">
        <f t="shared" si="1"/>
        <v/>
      </c>
      <c r="BB37" s="23" t="str">
        <f t="shared" si="2"/>
        <v/>
      </c>
      <c r="BC37" s="23" t="str">
        <f t="shared" si="3"/>
        <v/>
      </c>
    </row>
    <row r="38" spans="1:55" s="10" customFormat="1" ht="69.95" customHeight="1">
      <c r="A38" s="10" t="str">
        <f>IF(CONTROL!$A$8="KG","KG","")</f>
        <v/>
      </c>
      <c r="B38" s="15" t="s">
        <v>72</v>
      </c>
      <c r="C38" s="6"/>
      <c r="D38" s="6"/>
      <c r="E38" s="7" t="s">
        <v>73</v>
      </c>
      <c r="F38" s="14"/>
      <c r="G38" s="9" t="str">
        <f t="shared" ref="G38:G39" si="28">IF($A38="","",IF(G$1=0,"",2*G$1))</f>
        <v/>
      </c>
      <c r="H38" s="9" t="str">
        <f t="shared" ref="H38:H39" si="29">IF($A38="","",IF(H$1=0,"",1*H$1))</f>
        <v/>
      </c>
      <c r="J38" s="9" t="str">
        <f t="shared" ref="J38:K39" si="30">IF($A38="","",IF(J$1=0,"",2*J$1))</f>
        <v/>
      </c>
      <c r="K38" s="9" t="str">
        <f t="shared" si="30"/>
        <v/>
      </c>
      <c r="M38" s="9" t="str">
        <f t="shared" ref="M38:M39" si="31">IF($A38="","",IF(M$1=0,"",2*M$1))</f>
        <v/>
      </c>
      <c r="N38" s="9" t="str">
        <f t="shared" ref="N38:N39" si="32">IF($A38="","",IF(N$1=0,"",1*N$1))</f>
        <v/>
      </c>
      <c r="Q38" s="9" t="str">
        <f t="shared" ref="Q38:R39" si="33">IF($A38="","",IF(Q$1=0,"",2*Q$1))</f>
        <v/>
      </c>
      <c r="R38" s="9" t="str">
        <f t="shared" si="33"/>
        <v/>
      </c>
      <c r="S38" s="9" t="str">
        <f t="shared" ref="S38:S39" si="34">IF($A38="","",IF(S$1=0,"",1*S$1))</f>
        <v/>
      </c>
      <c r="U38" s="9" t="str">
        <f t="shared" ref="U38:U39" si="35">IF($A38="","",IF(U$1=0,"",1*U$1))</f>
        <v/>
      </c>
      <c r="W38" s="9" t="str">
        <f t="shared" ref="W38:W39" si="36">IF($A38="","",IF(W$1=0,"",2*W$1))</f>
        <v/>
      </c>
      <c r="X38" s="9" t="str">
        <f t="shared" ref="X38:X39" si="37">IF($A38="","",IF(X$1=0,"",1*X$1))</f>
        <v/>
      </c>
      <c r="Z38" s="9" t="str">
        <f t="shared" ref="Z38:Z39" si="38">IF($A38="","",IF(Z$1=0,"",2*Z$1))</f>
        <v/>
      </c>
      <c r="AA38" s="9" t="str">
        <f t="shared" ref="AA38:AA39" si="39">IF($A38="","",IF(AA$1=0,"",1*AA$1))</f>
        <v/>
      </c>
      <c r="AC38" s="9" t="str">
        <f t="shared" ref="AC38:AC39" si="40">IF($A38="","",IF(AC$1=0,"",1*AC$1))</f>
        <v/>
      </c>
      <c r="AD38" s="9" t="str">
        <f t="shared" ref="AD38:AD39" si="41">IF($A38="","",IF(AD$1=0,"",2*AD$1))</f>
        <v/>
      </c>
      <c r="AF38" s="9" t="str">
        <f t="shared" ref="AF38:AH39" si="42">IF($A38="","",IF(AF$1=0,"",1*AF$1))</f>
        <v/>
      </c>
      <c r="AG38" s="9" t="str">
        <f t="shared" si="42"/>
        <v/>
      </c>
      <c r="AH38" s="9" t="str">
        <f t="shared" si="42"/>
        <v/>
      </c>
      <c r="AI38" s="9"/>
      <c r="AJ38" s="9" t="str">
        <f t="shared" ref="AJ38:AJ39" si="43">IF($A38="","",IF(AJ$1=0,"",1*AJ$1))</f>
        <v/>
      </c>
      <c r="AK38" s="9" t="str">
        <f t="shared" ref="AK38:AK39" si="44">IF($A38="","",IF(AK$1=0,"",2*AK$1))</f>
        <v/>
      </c>
      <c r="AL38" s="9" t="str">
        <f t="shared" ref="AL38:AL39" si="45">IF($A38="","",IF(AL$1=0,"",1*AL$1))</f>
        <v/>
      </c>
      <c r="AM38" s="9" t="str">
        <f t="shared" si="27"/>
        <v/>
      </c>
      <c r="AO38" s="9" t="str">
        <f t="shared" ref="AO38:AO39" si="46">IF($A38="","",IF(AO$1=0,"",3*AO$1))</f>
        <v/>
      </c>
      <c r="AP38" s="9" t="str">
        <f t="shared" ref="AP38:AP39" si="47">IF($A38="","",IF(AP$1=31,"",2*AP$1))</f>
        <v/>
      </c>
      <c r="AZ38" s="9">
        <f t="shared" si="0"/>
        <v>0</v>
      </c>
      <c r="BA38" s="9" t="str">
        <f t="shared" si="1"/>
        <v/>
      </c>
      <c r="BB38" s="23" t="str">
        <f t="shared" si="2"/>
        <v/>
      </c>
      <c r="BC38" s="23" t="str">
        <f t="shared" si="3"/>
        <v/>
      </c>
    </row>
    <row r="39" spans="1:55" s="10" customFormat="1" ht="69.95" customHeight="1">
      <c r="A39" s="10" t="str">
        <f>IF(CONTROL!$A$8="KM","KM","")</f>
        <v/>
      </c>
      <c r="B39" s="15" t="s">
        <v>74</v>
      </c>
      <c r="C39" s="6"/>
      <c r="D39" s="6"/>
      <c r="E39" s="7" t="s">
        <v>75</v>
      </c>
      <c r="F39" s="14"/>
      <c r="G39" s="9" t="str">
        <f t="shared" si="28"/>
        <v/>
      </c>
      <c r="H39" s="9" t="str">
        <f t="shared" si="29"/>
        <v/>
      </c>
      <c r="J39" s="9" t="str">
        <f t="shared" si="30"/>
        <v/>
      </c>
      <c r="K39" s="9" t="str">
        <f t="shared" si="30"/>
        <v/>
      </c>
      <c r="M39" s="9" t="str">
        <f t="shared" si="31"/>
        <v/>
      </c>
      <c r="N39" s="9" t="str">
        <f t="shared" si="32"/>
        <v/>
      </c>
      <c r="Q39" s="9" t="str">
        <f t="shared" si="33"/>
        <v/>
      </c>
      <c r="R39" s="9" t="str">
        <f t="shared" si="33"/>
        <v/>
      </c>
      <c r="S39" s="9" t="str">
        <f t="shared" si="34"/>
        <v/>
      </c>
      <c r="U39" s="9" t="str">
        <f t="shared" si="35"/>
        <v/>
      </c>
      <c r="W39" s="9" t="str">
        <f t="shared" si="36"/>
        <v/>
      </c>
      <c r="X39" s="9" t="str">
        <f t="shared" si="37"/>
        <v/>
      </c>
      <c r="Z39" s="9" t="str">
        <f t="shared" si="38"/>
        <v/>
      </c>
      <c r="AA39" s="9" t="str">
        <f t="shared" si="39"/>
        <v/>
      </c>
      <c r="AC39" s="9" t="str">
        <f t="shared" si="40"/>
        <v/>
      </c>
      <c r="AD39" s="9" t="str">
        <f t="shared" si="41"/>
        <v/>
      </c>
      <c r="AF39" s="9" t="str">
        <f t="shared" si="42"/>
        <v/>
      </c>
      <c r="AG39" s="9" t="str">
        <f t="shared" si="42"/>
        <v/>
      </c>
      <c r="AH39" s="9" t="str">
        <f t="shared" si="42"/>
        <v/>
      </c>
      <c r="AI39" s="9"/>
      <c r="AJ39" s="9" t="str">
        <f t="shared" si="43"/>
        <v/>
      </c>
      <c r="AK39" s="9" t="str">
        <f t="shared" si="44"/>
        <v/>
      </c>
      <c r="AL39" s="9" t="str">
        <f t="shared" si="45"/>
        <v/>
      </c>
      <c r="AM39" s="9" t="str">
        <f t="shared" si="27"/>
        <v/>
      </c>
      <c r="AO39" s="9" t="str">
        <f t="shared" si="46"/>
        <v/>
      </c>
      <c r="AP39" s="9" t="str">
        <f t="shared" si="47"/>
        <v/>
      </c>
      <c r="AZ39" s="9">
        <f t="shared" si="0"/>
        <v>0</v>
      </c>
      <c r="BA39" s="9" t="str">
        <f t="shared" si="1"/>
        <v/>
      </c>
      <c r="BB39" s="23" t="str">
        <f t="shared" si="2"/>
        <v/>
      </c>
      <c r="BC39" s="23" t="str">
        <f t="shared" si="3"/>
        <v/>
      </c>
    </row>
    <row r="40" spans="1:55" s="10" customFormat="1" ht="69.95" customHeight="1">
      <c r="B40" s="15" t="s">
        <v>82</v>
      </c>
      <c r="C40" s="6"/>
      <c r="D40" s="6"/>
      <c r="E40" s="7" t="s">
        <v>83</v>
      </c>
      <c r="F40" s="14"/>
      <c r="G40" s="9"/>
      <c r="J40" s="9"/>
      <c r="K40" s="9"/>
      <c r="M40" s="9"/>
      <c r="T40" s="9" t="str">
        <f>IF(T$1=0,"",1*T$1)</f>
        <v/>
      </c>
      <c r="W40" s="9"/>
      <c r="AI40" s="9"/>
      <c r="AK40" s="9"/>
      <c r="AL40" s="9"/>
      <c r="AM40" s="9"/>
      <c r="AO40" s="9"/>
      <c r="AZ40" s="9">
        <f t="shared" si="0"/>
        <v>0</v>
      </c>
      <c r="BA40" s="9" t="str">
        <f t="shared" si="1"/>
        <v/>
      </c>
      <c r="BB40" s="23" t="str">
        <f t="shared" si="2"/>
        <v/>
      </c>
      <c r="BC40" s="23" t="str">
        <f t="shared" si="3"/>
        <v/>
      </c>
    </row>
    <row r="41" spans="1:55" s="10" customFormat="1" ht="69.95" customHeight="1">
      <c r="A41" s="10" t="str">
        <f>IF(CONTROL!$A$8="KW","KW","")</f>
        <v>KW</v>
      </c>
      <c r="B41" s="15" t="s">
        <v>84</v>
      </c>
      <c r="C41" s="6"/>
      <c r="D41" s="6"/>
      <c r="E41" s="7" t="s">
        <v>85</v>
      </c>
      <c r="F41" s="14"/>
      <c r="G41" s="9"/>
      <c r="J41" s="9"/>
      <c r="K41" s="9"/>
      <c r="M41" s="9"/>
      <c r="T41" s="9" t="str">
        <f>IF($A41="","",IF(T$1=0,"",1*T$1))</f>
        <v/>
      </c>
      <c r="W41" s="9"/>
      <c r="AI41" s="9"/>
      <c r="AK41" s="9"/>
      <c r="AL41" s="9"/>
      <c r="AM41" s="9"/>
      <c r="AO41" s="9"/>
      <c r="AZ41" s="9">
        <f t="shared" si="0"/>
        <v>0</v>
      </c>
      <c r="BA41" s="9" t="str">
        <f t="shared" si="1"/>
        <v/>
      </c>
      <c r="BB41" s="23" t="str">
        <f t="shared" si="2"/>
        <v/>
      </c>
      <c r="BC41" s="23" t="str">
        <f t="shared" si="3"/>
        <v/>
      </c>
    </row>
    <row r="42" spans="1:55" s="10" customFormat="1" ht="69.95" customHeight="1">
      <c r="A42" s="10" t="str">
        <f>IF(CONTROL!$A$8="KG","KG","")</f>
        <v/>
      </c>
      <c r="B42" s="15" t="s">
        <v>86</v>
      </c>
      <c r="C42" s="6"/>
      <c r="D42" s="6"/>
      <c r="E42" s="7" t="s">
        <v>87</v>
      </c>
      <c r="F42" s="14"/>
      <c r="G42" s="9"/>
      <c r="J42" s="9"/>
      <c r="K42" s="9"/>
      <c r="M42" s="9"/>
      <c r="T42" s="9" t="str">
        <f t="shared" ref="T42:T43" si="48">IF($A42="","",IF(T$1=0,"",1*T$1))</f>
        <v/>
      </c>
      <c r="W42" s="9"/>
      <c r="AI42" s="9"/>
      <c r="AK42" s="9"/>
      <c r="AL42" s="9"/>
      <c r="AM42" s="9"/>
      <c r="AO42" s="9"/>
      <c r="AZ42" s="9">
        <f t="shared" si="0"/>
        <v>0</v>
      </c>
      <c r="BA42" s="9" t="str">
        <f t="shared" si="1"/>
        <v/>
      </c>
      <c r="BB42" s="23" t="str">
        <f t="shared" si="2"/>
        <v/>
      </c>
      <c r="BC42" s="23" t="str">
        <f t="shared" si="3"/>
        <v/>
      </c>
    </row>
    <row r="43" spans="1:55" s="10" customFormat="1" ht="69.95" customHeight="1">
      <c r="A43" s="10" t="str">
        <f>IF(CONTROL!$A$8="KM","KM","")</f>
        <v/>
      </c>
      <c r="B43" s="15" t="s">
        <v>88</v>
      </c>
      <c r="C43" s="6"/>
      <c r="D43" s="6"/>
      <c r="E43" s="7" t="s">
        <v>89</v>
      </c>
      <c r="F43" s="14"/>
      <c r="G43" s="9"/>
      <c r="J43" s="9"/>
      <c r="K43" s="9"/>
      <c r="M43" s="9"/>
      <c r="T43" s="9" t="str">
        <f t="shared" si="48"/>
        <v/>
      </c>
      <c r="W43" s="9"/>
      <c r="AI43" s="9"/>
      <c r="AK43" s="9"/>
      <c r="AL43" s="9"/>
      <c r="AM43" s="9"/>
      <c r="AO43" s="9"/>
      <c r="AZ43" s="9">
        <f t="shared" si="0"/>
        <v>0</v>
      </c>
      <c r="BA43" s="9" t="str">
        <f t="shared" si="1"/>
        <v/>
      </c>
      <c r="BB43" s="23" t="str">
        <f t="shared" si="2"/>
        <v/>
      </c>
      <c r="BC43" s="23" t="str">
        <f t="shared" si="3"/>
        <v/>
      </c>
    </row>
    <row r="44" spans="1:55" s="10" customFormat="1" ht="69.95" customHeight="1">
      <c r="B44" s="15" t="s">
        <v>90</v>
      </c>
      <c r="C44" s="6"/>
      <c r="D44" s="6"/>
      <c r="E44" s="7" t="s">
        <v>91</v>
      </c>
      <c r="F44" s="14"/>
      <c r="G44" s="9"/>
      <c r="J44" s="9"/>
      <c r="K44" s="9"/>
      <c r="M44" s="9"/>
      <c r="W44" s="9"/>
      <c r="AC44" s="9" t="str">
        <f>IF(AC$1=0,"",1*AC$1)</f>
        <v/>
      </c>
      <c r="AG44" s="9"/>
      <c r="AH44" s="9"/>
      <c r="AI44" s="9"/>
      <c r="AK44" s="9"/>
      <c r="AL44" s="9"/>
      <c r="AM44" s="9"/>
      <c r="AO44" s="9"/>
      <c r="AZ44" s="9">
        <f t="shared" si="0"/>
        <v>0</v>
      </c>
      <c r="BA44" s="9" t="str">
        <f t="shared" si="1"/>
        <v/>
      </c>
      <c r="BB44" s="23" t="str">
        <f t="shared" si="2"/>
        <v/>
      </c>
      <c r="BC44" s="23" t="str">
        <f t="shared" si="3"/>
        <v/>
      </c>
    </row>
    <row r="45" spans="1:55" s="10" customFormat="1" ht="69.95" customHeight="1">
      <c r="B45" s="15" t="s">
        <v>92</v>
      </c>
      <c r="C45" s="6"/>
      <c r="D45" s="6"/>
      <c r="E45" s="7" t="s">
        <v>93</v>
      </c>
      <c r="F45" s="14"/>
      <c r="G45" s="9"/>
      <c r="J45" s="9"/>
      <c r="K45" s="9"/>
      <c r="M45" s="9"/>
      <c r="W45" s="9"/>
      <c r="AH45" s="9" t="str">
        <f>IF(AH$1=0,"",1*AH$1)</f>
        <v/>
      </c>
      <c r="AI45" s="9"/>
      <c r="AK45" s="9"/>
      <c r="AL45" s="9"/>
      <c r="AM45" s="9"/>
      <c r="AO45" s="9"/>
      <c r="AZ45" s="9">
        <f t="shared" si="0"/>
        <v>0</v>
      </c>
      <c r="BA45" s="9" t="str">
        <f t="shared" si="1"/>
        <v/>
      </c>
      <c r="BB45" s="23" t="str">
        <f t="shared" si="2"/>
        <v/>
      </c>
      <c r="BC45" s="23" t="str">
        <f t="shared" si="3"/>
        <v/>
      </c>
    </row>
    <row r="46" spans="1:55" s="10" customFormat="1" ht="69.95" customHeight="1">
      <c r="B46" s="15" t="s">
        <v>94</v>
      </c>
      <c r="C46" s="6"/>
      <c r="D46" s="6"/>
      <c r="E46" s="7" t="s">
        <v>95</v>
      </c>
      <c r="F46" s="14"/>
      <c r="G46" s="9"/>
      <c r="J46" s="9"/>
      <c r="K46" s="9"/>
      <c r="M46" s="9"/>
      <c r="W46" s="9"/>
      <c r="AG46" s="9" t="str">
        <f>IF(AG$1=0,"",1*AG$1)</f>
        <v/>
      </c>
      <c r="AI46" s="9"/>
      <c r="AK46" s="9"/>
      <c r="AL46" s="9"/>
      <c r="AM46" s="9"/>
      <c r="AO46" s="9"/>
      <c r="AZ46" s="9">
        <f t="shared" si="0"/>
        <v>0</v>
      </c>
      <c r="BA46" s="9" t="str">
        <f t="shared" si="1"/>
        <v/>
      </c>
      <c r="BB46" s="23" t="str">
        <f t="shared" si="2"/>
        <v/>
      </c>
      <c r="BC46" s="23" t="str">
        <f t="shared" si="3"/>
        <v/>
      </c>
    </row>
    <row r="47" spans="1:55" s="10" customFormat="1" ht="69.95" customHeight="1">
      <c r="A47" s="10" t="str">
        <f>IF(CONTROL!$A$8="KW","KW","")</f>
        <v>KW</v>
      </c>
      <c r="B47" s="15" t="s">
        <v>96</v>
      </c>
      <c r="C47" s="6"/>
      <c r="D47" s="6"/>
      <c r="E47" s="7" t="s">
        <v>97</v>
      </c>
      <c r="F47" s="14"/>
      <c r="G47" s="9"/>
      <c r="J47" s="9"/>
      <c r="K47" s="9"/>
      <c r="M47" s="9"/>
      <c r="W47" s="9"/>
      <c r="AC47" s="9" t="str">
        <f>IF($A47="","",IF(AC$1=0,"",1*AC$1))</f>
        <v/>
      </c>
      <c r="AG47" s="9" t="str">
        <f>IF($A47="","",IF(AG$1=0,"",1*AG$1))</f>
        <v/>
      </c>
      <c r="AH47" s="9" t="str">
        <f>IF($A47="","",IF(AH$1=0,"",1*AH$1))</f>
        <v/>
      </c>
      <c r="AI47" s="9"/>
      <c r="AK47" s="9"/>
      <c r="AL47" s="9"/>
      <c r="AM47" s="9"/>
      <c r="AO47" s="9"/>
      <c r="AZ47" s="9">
        <f t="shared" si="0"/>
        <v>0</v>
      </c>
      <c r="BA47" s="9" t="str">
        <f t="shared" si="1"/>
        <v/>
      </c>
      <c r="BB47" s="23" t="str">
        <f t="shared" si="2"/>
        <v/>
      </c>
      <c r="BC47" s="23" t="str">
        <f t="shared" si="3"/>
        <v/>
      </c>
    </row>
    <row r="48" spans="1:55" s="10" customFormat="1" ht="69.95" customHeight="1">
      <c r="A48" s="10" t="str">
        <f>IF(CONTROL!$A$8="KG","KG","")</f>
        <v/>
      </c>
      <c r="B48" s="15" t="s">
        <v>98</v>
      </c>
      <c r="C48" s="6"/>
      <c r="D48" s="6"/>
      <c r="E48" s="7" t="s">
        <v>99</v>
      </c>
      <c r="F48" s="14"/>
      <c r="G48" s="9"/>
      <c r="J48" s="9"/>
      <c r="K48" s="9"/>
      <c r="M48" s="9"/>
      <c r="W48" s="9"/>
      <c r="AC48" s="9" t="str">
        <f t="shared" ref="AC48:AC49" si="49">IF($A48="","",IF(AC$1=0,"",1*AC$1))</f>
        <v/>
      </c>
      <c r="AG48" s="9" t="str">
        <f t="shared" ref="AG48:AH49" si="50">IF($A48="","",IF(AG$1=0,"",1*AG$1))</f>
        <v/>
      </c>
      <c r="AH48" s="9" t="str">
        <f t="shared" si="50"/>
        <v/>
      </c>
      <c r="AI48" s="9"/>
      <c r="AK48" s="9"/>
      <c r="AL48" s="9"/>
      <c r="AM48" s="9"/>
      <c r="AO48" s="9"/>
      <c r="AZ48" s="9">
        <f t="shared" si="0"/>
        <v>0</v>
      </c>
      <c r="BA48" s="9" t="str">
        <f t="shared" si="1"/>
        <v/>
      </c>
      <c r="BB48" s="23" t="str">
        <f t="shared" si="2"/>
        <v/>
      </c>
      <c r="BC48" s="23" t="str">
        <f t="shared" si="3"/>
        <v/>
      </c>
    </row>
    <row r="49" spans="1:55" s="10" customFormat="1" ht="69.95" customHeight="1">
      <c r="A49" s="10" t="str">
        <f>IF(CONTROL!$A$8="KM","KM","")</f>
        <v/>
      </c>
      <c r="B49" s="15" t="s">
        <v>100</v>
      </c>
      <c r="C49" s="6"/>
      <c r="D49" s="6"/>
      <c r="E49" s="7" t="s">
        <v>101</v>
      </c>
      <c r="F49" s="14"/>
      <c r="G49" s="9"/>
      <c r="J49" s="9"/>
      <c r="K49" s="9"/>
      <c r="M49" s="9"/>
      <c r="W49" s="9"/>
      <c r="AC49" s="9" t="str">
        <f t="shared" si="49"/>
        <v/>
      </c>
      <c r="AG49" s="9" t="str">
        <f t="shared" si="50"/>
        <v/>
      </c>
      <c r="AH49" s="9" t="str">
        <f t="shared" si="50"/>
        <v/>
      </c>
      <c r="AI49" s="9"/>
      <c r="AK49" s="9"/>
      <c r="AL49" s="9"/>
      <c r="AM49" s="9"/>
      <c r="AO49" s="9"/>
      <c r="AZ49" s="9">
        <f t="shared" si="0"/>
        <v>0</v>
      </c>
      <c r="BA49" s="9" t="str">
        <f t="shared" si="1"/>
        <v/>
      </c>
      <c r="BB49" s="23" t="str">
        <f t="shared" si="2"/>
        <v/>
      </c>
      <c r="BC49" s="23" t="str">
        <f t="shared" si="3"/>
        <v/>
      </c>
    </row>
    <row r="50" spans="1:55" s="10" customFormat="1" ht="69.95" customHeight="1">
      <c r="A50" s="10" t="str">
        <f>IF(CONTROL!$A$8="KG","KG","")</f>
        <v/>
      </c>
      <c r="B50" s="15" t="s">
        <v>102</v>
      </c>
      <c r="C50" s="6"/>
      <c r="D50" s="6"/>
      <c r="E50" s="7" t="s">
        <v>103</v>
      </c>
      <c r="F50" s="14"/>
      <c r="G50" s="9"/>
      <c r="J50" s="9"/>
      <c r="K50" s="9"/>
      <c r="M50" s="9"/>
      <c r="Q50" s="9" t="str">
        <f t="shared" ref="Q50:Q51" si="51">IF($A50="","",IF(Q$1=0,"",1*Q$1))</f>
        <v/>
      </c>
      <c r="S50" s="9" t="str">
        <f t="shared" ref="S50:S51" si="52">IF($A50="","",IF(S$1=0,"",1*S$1))</f>
        <v/>
      </c>
      <c r="W50" s="9"/>
      <c r="AI50" s="9"/>
      <c r="AK50" s="9"/>
      <c r="AL50" s="9"/>
      <c r="AM50" s="9"/>
      <c r="AO50" s="9"/>
      <c r="AP50" s="9" t="str">
        <f>IF($A50="","",IF(AP$1=31,"",1*AP$1))</f>
        <v/>
      </c>
      <c r="AZ50" s="9">
        <f t="shared" si="0"/>
        <v>0</v>
      </c>
      <c r="BA50" s="9" t="str">
        <f t="shared" si="1"/>
        <v/>
      </c>
      <c r="BB50" s="23" t="str">
        <f t="shared" si="2"/>
        <v/>
      </c>
      <c r="BC50" s="23" t="str">
        <f t="shared" si="3"/>
        <v/>
      </c>
    </row>
    <row r="51" spans="1:55" s="10" customFormat="1" ht="69.95" customHeight="1">
      <c r="A51" s="10" t="str">
        <f>IF(CONTROL!$A$8="KM","KM","")</f>
        <v/>
      </c>
      <c r="B51" s="15" t="s">
        <v>104</v>
      </c>
      <c r="C51" s="6"/>
      <c r="D51" s="6"/>
      <c r="E51" s="7" t="s">
        <v>105</v>
      </c>
      <c r="F51" s="14"/>
      <c r="G51" s="9"/>
      <c r="J51" s="9"/>
      <c r="K51" s="9"/>
      <c r="M51" s="9"/>
      <c r="Q51" s="9" t="str">
        <f t="shared" si="51"/>
        <v/>
      </c>
      <c r="S51" s="9" t="str">
        <f t="shared" si="52"/>
        <v/>
      </c>
      <c r="W51" s="9"/>
      <c r="AI51" s="9"/>
      <c r="AK51" s="9"/>
      <c r="AL51" s="9"/>
      <c r="AM51" s="9"/>
      <c r="AO51" s="9"/>
      <c r="AP51" s="9" t="str">
        <f>IF($A51="","",IF(AP$1=31,"",1*AP$1))</f>
        <v/>
      </c>
      <c r="AZ51" s="9">
        <f t="shared" si="0"/>
        <v>0</v>
      </c>
      <c r="BA51" s="9" t="str">
        <f t="shared" si="1"/>
        <v/>
      </c>
      <c r="BB51" s="23" t="str">
        <f t="shared" si="2"/>
        <v/>
      </c>
      <c r="BC51" s="23" t="str">
        <f t="shared" si="3"/>
        <v/>
      </c>
    </row>
    <row r="52" spans="1:55" s="10" customFormat="1" ht="69.95" customHeight="1">
      <c r="A52" s="10" t="str">
        <f>IF(CONTROL!$A$8="KW","KW","")</f>
        <v>KW</v>
      </c>
      <c r="B52" s="15" t="s">
        <v>106</v>
      </c>
      <c r="C52" s="6"/>
      <c r="D52" s="6"/>
      <c r="E52" s="7" t="s">
        <v>107</v>
      </c>
      <c r="F52" s="14"/>
      <c r="G52" s="9"/>
      <c r="J52" s="9"/>
      <c r="K52" s="9"/>
      <c r="M52" s="9"/>
      <c r="Q52" s="9" t="str">
        <f>IF($A52="","",IF(Q$1=0,"",1*Q$1))</f>
        <v/>
      </c>
      <c r="S52" s="9" t="str">
        <f>IF($A52="","",IF(S$1=0,"",1*S$1))</f>
        <v/>
      </c>
      <c r="W52" s="9"/>
      <c r="AI52" s="9"/>
      <c r="AK52" s="9"/>
      <c r="AL52" s="9"/>
      <c r="AM52" s="9"/>
      <c r="AO52" s="9"/>
      <c r="AP52" s="9" t="str">
        <f>IF($A52="","",IF(AP$1=0,"",1*AP$1))</f>
        <v/>
      </c>
      <c r="AZ52" s="9">
        <f t="shared" si="0"/>
        <v>0</v>
      </c>
      <c r="BA52" s="9" t="str">
        <f t="shared" si="1"/>
        <v/>
      </c>
      <c r="BB52" s="23" t="str">
        <f t="shared" si="2"/>
        <v/>
      </c>
      <c r="BC52" s="23" t="str">
        <f t="shared" si="3"/>
        <v/>
      </c>
    </row>
    <row r="53" spans="1:55" s="10" customFormat="1" ht="69.95" customHeight="1">
      <c r="A53" s="10" t="str">
        <f>IF(CONTROL!$A$8="KG","KG","")</f>
        <v/>
      </c>
      <c r="B53" s="15" t="s">
        <v>108</v>
      </c>
      <c r="C53" s="6"/>
      <c r="D53" s="6"/>
      <c r="E53" s="7" t="s">
        <v>109</v>
      </c>
      <c r="F53" s="14"/>
      <c r="G53" s="9"/>
      <c r="J53" s="9"/>
      <c r="K53" s="9"/>
      <c r="M53" s="9"/>
      <c r="Q53" s="9" t="str">
        <f>IF($A53="","",IF(Q$1=0,"",1*Q$1))</f>
        <v/>
      </c>
      <c r="S53" s="9" t="str">
        <f>IF($A53="","",IF(S$1=0,"",1*S$1))</f>
        <v/>
      </c>
      <c r="W53" s="9"/>
      <c r="AI53" s="9"/>
      <c r="AK53" s="9"/>
      <c r="AL53" s="9"/>
      <c r="AM53" s="9"/>
      <c r="AO53" s="9"/>
      <c r="AZ53" s="9">
        <f t="shared" si="0"/>
        <v>0</v>
      </c>
      <c r="BA53" s="9" t="str">
        <f t="shared" si="1"/>
        <v/>
      </c>
      <c r="BB53" s="23" t="str">
        <f t="shared" si="2"/>
        <v/>
      </c>
      <c r="BC53" s="23" t="str">
        <f t="shared" si="3"/>
        <v/>
      </c>
    </row>
    <row r="54" spans="1:55" s="10" customFormat="1" ht="69.95" customHeight="1">
      <c r="A54" s="10" t="str">
        <f>IF(CONTROL!$A$8="KW","KW","")</f>
        <v>KW</v>
      </c>
      <c r="B54" s="15" t="s">
        <v>110</v>
      </c>
      <c r="C54" s="6"/>
      <c r="D54" s="6"/>
      <c r="E54" s="7" t="s">
        <v>111</v>
      </c>
      <c r="F54" s="14"/>
      <c r="G54" s="9"/>
      <c r="J54" s="9"/>
      <c r="K54" s="9"/>
      <c r="M54" s="9"/>
      <c r="Q54" s="9" t="str">
        <f>IF($A54="","",IF(Q$1=0,"",1*Q$1))</f>
        <v/>
      </c>
      <c r="S54" s="9" t="str">
        <f>IF($A54="","",IF(S$1=0,"",1*S$1))</f>
        <v/>
      </c>
      <c r="W54" s="9"/>
      <c r="AI54" s="9"/>
      <c r="AK54" s="9"/>
      <c r="AL54" s="9"/>
      <c r="AM54" s="9"/>
      <c r="AO54" s="9"/>
      <c r="AZ54" s="9">
        <f t="shared" si="0"/>
        <v>0</v>
      </c>
      <c r="BA54" s="9" t="str">
        <f t="shared" si="1"/>
        <v/>
      </c>
      <c r="BB54" s="23" t="str">
        <f t="shared" si="2"/>
        <v/>
      </c>
      <c r="BC54" s="23" t="str">
        <f t="shared" si="3"/>
        <v/>
      </c>
    </row>
    <row r="55" spans="1:55" s="10" customFormat="1" ht="69.95" customHeight="1">
      <c r="A55" s="10" t="str">
        <f>IF(CONTROL!$A$8="KM","KM","")</f>
        <v/>
      </c>
      <c r="B55" s="15" t="s">
        <v>112</v>
      </c>
      <c r="C55" s="6"/>
      <c r="D55" s="6"/>
      <c r="E55" s="7" t="s">
        <v>113</v>
      </c>
      <c r="F55" s="14"/>
      <c r="G55" s="9"/>
      <c r="J55" s="9"/>
      <c r="K55" s="9"/>
      <c r="M55" s="9"/>
      <c r="Q55" s="9" t="str">
        <f>IF($A55="","",IF(Q$1=0,"",1*Q$1))</f>
        <v/>
      </c>
      <c r="S55" s="9" t="str">
        <f>IF($A55="","",IF(S$1=0,"",1*S$1))</f>
        <v/>
      </c>
      <c r="W55" s="9"/>
      <c r="AI55" s="9"/>
      <c r="AK55" s="9"/>
      <c r="AL55" s="9"/>
      <c r="AM55" s="9"/>
      <c r="AO55" s="9"/>
      <c r="AZ55" s="9">
        <f t="shared" si="0"/>
        <v>0</v>
      </c>
      <c r="BA55" s="9" t="str">
        <f t="shared" si="1"/>
        <v/>
      </c>
      <c r="BB55" s="23" t="str">
        <f t="shared" si="2"/>
        <v/>
      </c>
      <c r="BC55" s="23" t="str">
        <f t="shared" si="3"/>
        <v/>
      </c>
    </row>
    <row r="56" spans="1:55" s="10" customFormat="1" ht="69.95" customHeight="1">
      <c r="B56" s="15" t="s">
        <v>114</v>
      </c>
      <c r="C56" s="6"/>
      <c r="D56" s="6"/>
      <c r="E56" s="7" t="s">
        <v>115</v>
      </c>
      <c r="F56" s="14"/>
      <c r="G56" s="9"/>
      <c r="J56" s="9"/>
      <c r="K56" s="9"/>
      <c r="M56" s="9"/>
      <c r="R56" s="9" t="str">
        <f>IF(R$1=0,"",1*R$1)</f>
        <v/>
      </c>
      <c r="S56" s="9" t="str">
        <f>IF(S$1=0,"",1*S$1)</f>
        <v/>
      </c>
      <c r="W56" s="9"/>
      <c r="AI56" s="9"/>
      <c r="AK56" s="9"/>
      <c r="AL56" s="9"/>
      <c r="AM56" s="9"/>
      <c r="AO56" s="9"/>
      <c r="AZ56" s="9">
        <f t="shared" si="0"/>
        <v>0</v>
      </c>
      <c r="BA56" s="9" t="str">
        <f t="shared" si="1"/>
        <v/>
      </c>
      <c r="BB56" s="23" t="str">
        <f t="shared" si="2"/>
        <v/>
      </c>
      <c r="BC56" s="23" t="str">
        <f t="shared" si="3"/>
        <v/>
      </c>
    </row>
    <row r="57" spans="1:55" s="10" customFormat="1" ht="69.95" customHeight="1">
      <c r="A57" s="10" t="str">
        <f>IF(CONTROL!$A$8="KW","KW","")</f>
        <v>KW</v>
      </c>
      <c r="B57" s="15" t="s">
        <v>76</v>
      </c>
      <c r="C57" s="6"/>
      <c r="D57" s="6"/>
      <c r="E57" s="7" t="s">
        <v>77</v>
      </c>
      <c r="F57" s="14"/>
      <c r="G57" s="9"/>
      <c r="J57" s="9"/>
      <c r="K57" s="9"/>
      <c r="M57" s="9"/>
      <c r="R57" s="9" t="str">
        <f>IF($A57="","",IF(R$1=0,"",1*R$1))</f>
        <v/>
      </c>
      <c r="S57" s="9" t="str">
        <f>IF($A57="","",IF(S$1=0,"",1*S$1))</f>
        <v/>
      </c>
      <c r="W57" s="9"/>
      <c r="AI57" s="9"/>
      <c r="AK57" s="9"/>
      <c r="AL57" s="9"/>
      <c r="AM57" s="9"/>
      <c r="AO57" s="9"/>
      <c r="AZ57" s="9">
        <f t="shared" si="0"/>
        <v>0</v>
      </c>
      <c r="BA57" s="9" t="str">
        <f t="shared" si="1"/>
        <v/>
      </c>
      <c r="BB57" s="23" t="str">
        <f t="shared" si="2"/>
        <v/>
      </c>
      <c r="BC57" s="23" t="str">
        <f t="shared" si="3"/>
        <v/>
      </c>
    </row>
    <row r="58" spans="1:55" s="10" customFormat="1" ht="69.95" customHeight="1">
      <c r="A58" s="10" t="str">
        <f>IF(CONTROL!$A$8="KM","KM","")</f>
        <v/>
      </c>
      <c r="B58" s="15" t="s">
        <v>78</v>
      </c>
      <c r="C58" s="6"/>
      <c r="D58" s="6"/>
      <c r="E58" s="7" t="s">
        <v>79</v>
      </c>
      <c r="F58" s="14"/>
      <c r="G58" s="9"/>
      <c r="J58" s="9"/>
      <c r="K58" s="9"/>
      <c r="M58" s="9"/>
      <c r="R58" s="9" t="str">
        <f t="shared" ref="R58:S59" si="53">IF($A58="","",IF(R$1=0,"",1*R$1))</f>
        <v/>
      </c>
      <c r="S58" s="9" t="str">
        <f t="shared" si="53"/>
        <v/>
      </c>
      <c r="W58" s="9"/>
      <c r="AI58" s="9"/>
      <c r="AK58" s="9"/>
      <c r="AL58" s="9"/>
      <c r="AM58" s="9"/>
      <c r="AO58" s="9"/>
      <c r="AZ58" s="9">
        <f t="shared" si="0"/>
        <v>0</v>
      </c>
      <c r="BA58" s="9" t="str">
        <f t="shared" si="1"/>
        <v/>
      </c>
      <c r="BB58" s="23" t="str">
        <f t="shared" si="2"/>
        <v/>
      </c>
      <c r="BC58" s="23" t="str">
        <f t="shared" si="3"/>
        <v/>
      </c>
    </row>
    <row r="59" spans="1:55" s="10" customFormat="1" ht="69.95" customHeight="1">
      <c r="A59" s="10" t="str">
        <f>IF(CONTROL!$A$8="KG","KG","")</f>
        <v/>
      </c>
      <c r="B59" s="15" t="s">
        <v>80</v>
      </c>
      <c r="C59" s="6"/>
      <c r="D59" s="6"/>
      <c r="E59" s="7" t="s">
        <v>81</v>
      </c>
      <c r="F59" s="14"/>
      <c r="G59" s="9"/>
      <c r="J59" s="9"/>
      <c r="K59" s="9"/>
      <c r="M59" s="9"/>
      <c r="R59" s="9" t="str">
        <f t="shared" si="53"/>
        <v/>
      </c>
      <c r="S59" s="9" t="str">
        <f t="shared" si="53"/>
        <v/>
      </c>
      <c r="W59" s="9"/>
      <c r="AI59" s="9"/>
      <c r="AK59" s="9"/>
      <c r="AL59" s="9"/>
      <c r="AM59" s="9"/>
      <c r="AO59" s="9"/>
      <c r="AZ59" s="9">
        <f t="shared" si="0"/>
        <v>0</v>
      </c>
      <c r="BA59" s="9" t="str">
        <f t="shared" si="1"/>
        <v/>
      </c>
      <c r="BB59" s="23" t="str">
        <f t="shared" si="2"/>
        <v/>
      </c>
      <c r="BC59" s="23" t="str">
        <f t="shared" si="3"/>
        <v/>
      </c>
    </row>
    <row r="60" spans="1:55" s="10" customFormat="1" ht="69.95" customHeight="1">
      <c r="A60" s="10" t="str">
        <f>IF(CONTROL!$A$8="KG","KG","")</f>
        <v/>
      </c>
      <c r="B60" s="15" t="s">
        <v>116</v>
      </c>
      <c r="C60" s="6"/>
      <c r="D60" s="6"/>
      <c r="E60" s="7" t="s">
        <v>117</v>
      </c>
      <c r="F60" s="14"/>
      <c r="G60" s="9"/>
      <c r="J60" s="9"/>
      <c r="K60" s="9"/>
      <c r="M60" s="9"/>
      <c r="W60" s="9"/>
      <c r="AI60" s="9"/>
      <c r="AK60" s="9"/>
      <c r="AL60" s="9"/>
      <c r="AM60" s="9"/>
      <c r="AO60" s="9"/>
      <c r="AP60" s="9" t="str">
        <f t="shared" ref="AP60:AP61" si="54">IF($A60="","",IF(AP$1=0,"",1*AP$1))</f>
        <v/>
      </c>
      <c r="AZ60" s="9">
        <f t="shared" si="0"/>
        <v>0</v>
      </c>
      <c r="BA60" s="9" t="str">
        <f t="shared" si="1"/>
        <v/>
      </c>
      <c r="BB60" s="23" t="str">
        <f t="shared" si="2"/>
        <v/>
      </c>
      <c r="BC60" s="23" t="str">
        <f t="shared" si="3"/>
        <v/>
      </c>
    </row>
    <row r="61" spans="1:55" s="10" customFormat="1" ht="69.95" customHeight="1">
      <c r="A61" s="10" t="str">
        <f>IF(CONTROL!$A$8="KM","KM","")</f>
        <v/>
      </c>
      <c r="B61" s="15" t="s">
        <v>118</v>
      </c>
      <c r="C61" s="6"/>
      <c r="D61" s="6"/>
      <c r="E61" s="7" t="s">
        <v>119</v>
      </c>
      <c r="F61" s="14"/>
      <c r="G61" s="9"/>
      <c r="J61" s="9"/>
      <c r="K61" s="9"/>
      <c r="M61" s="9"/>
      <c r="W61" s="9"/>
      <c r="AI61" s="9"/>
      <c r="AK61" s="9"/>
      <c r="AL61" s="9"/>
      <c r="AM61" s="9"/>
      <c r="AO61" s="9"/>
      <c r="AP61" s="9" t="str">
        <f t="shared" si="54"/>
        <v/>
      </c>
      <c r="AZ61" s="9">
        <f t="shared" si="0"/>
        <v>0</v>
      </c>
      <c r="BA61" s="9" t="str">
        <f t="shared" si="1"/>
        <v/>
      </c>
      <c r="BB61" s="23" t="str">
        <f t="shared" si="2"/>
        <v/>
      </c>
      <c r="BC61" s="23" t="str">
        <f t="shared" si="3"/>
        <v/>
      </c>
    </row>
    <row r="62" spans="1:55" s="10" customFormat="1" ht="69.95" customHeight="1">
      <c r="A62" s="10" t="str">
        <f>IF(CONTROL!$A$8="KW","KW","")</f>
        <v>KW</v>
      </c>
      <c r="B62" s="15" t="s">
        <v>120</v>
      </c>
      <c r="C62" s="6"/>
      <c r="D62" s="6"/>
      <c r="E62" s="7" t="s">
        <v>121</v>
      </c>
      <c r="F62" s="14"/>
      <c r="G62" s="9"/>
      <c r="J62" s="9"/>
      <c r="K62" s="9"/>
      <c r="M62" s="9"/>
      <c r="W62" s="9"/>
      <c r="AI62" s="9"/>
      <c r="AK62" s="9"/>
      <c r="AL62" s="9"/>
      <c r="AM62" s="9"/>
      <c r="AO62" s="9"/>
      <c r="AP62" s="9" t="str">
        <f>IF($A62="","",IF(AP$1=0,"",1*AP$1))</f>
        <v/>
      </c>
      <c r="AZ62" s="9">
        <f t="shared" si="0"/>
        <v>0</v>
      </c>
      <c r="BA62" s="9" t="str">
        <f t="shared" si="1"/>
        <v/>
      </c>
      <c r="BB62" s="23" t="str">
        <f t="shared" si="2"/>
        <v/>
      </c>
      <c r="BC62" s="23" t="str">
        <f t="shared" si="3"/>
        <v/>
      </c>
    </row>
    <row r="63" spans="1:55" s="10" customFormat="1" ht="69.95" customHeight="1">
      <c r="B63" s="15" t="s">
        <v>122</v>
      </c>
      <c r="C63" s="6"/>
      <c r="D63" s="6"/>
      <c r="E63" s="7" t="s">
        <v>123</v>
      </c>
      <c r="F63" s="14"/>
      <c r="G63" s="9"/>
      <c r="J63" s="9"/>
      <c r="K63" s="9"/>
      <c r="M63" s="9"/>
      <c r="W63" s="9"/>
      <c r="AD63" s="9" t="str">
        <f>IF(AD$1=0,"",1*AD$1)</f>
        <v/>
      </c>
      <c r="AI63" s="9"/>
      <c r="AK63" s="9"/>
      <c r="AL63" s="9"/>
      <c r="AM63" s="9"/>
      <c r="AO63" s="9"/>
      <c r="AZ63" s="9">
        <f t="shared" si="0"/>
        <v>0</v>
      </c>
      <c r="BA63" s="9" t="str">
        <f t="shared" si="1"/>
        <v/>
      </c>
      <c r="BB63" s="23" t="str">
        <f t="shared" si="2"/>
        <v/>
      </c>
      <c r="BC63" s="23" t="str">
        <f t="shared" si="3"/>
        <v/>
      </c>
    </row>
    <row r="64" spans="1:55" s="10" customFormat="1" ht="69.95" customHeight="1">
      <c r="A64" s="10" t="str">
        <f>IF(CONTROL!$A$8="KW","KW","")</f>
        <v>KW</v>
      </c>
      <c r="B64" s="15" t="s">
        <v>124</v>
      </c>
      <c r="C64" s="6"/>
      <c r="D64" s="6"/>
      <c r="E64" s="7" t="s">
        <v>125</v>
      </c>
      <c r="F64" s="14"/>
      <c r="G64" s="9"/>
      <c r="J64" s="9"/>
      <c r="K64" s="9"/>
      <c r="M64" s="9"/>
      <c r="W64" s="9"/>
      <c r="AD64" s="9" t="str">
        <f>IF($A64="","",IF(AD$1=0,"",1*AD$1))</f>
        <v/>
      </c>
      <c r="AI64" s="9"/>
      <c r="AK64" s="9"/>
      <c r="AL64" s="9"/>
      <c r="AM64" s="9"/>
      <c r="AO64" s="9"/>
      <c r="AZ64" s="9">
        <f t="shared" si="0"/>
        <v>0</v>
      </c>
      <c r="BA64" s="9" t="str">
        <f t="shared" si="1"/>
        <v/>
      </c>
      <c r="BB64" s="23" t="str">
        <f t="shared" si="2"/>
        <v/>
      </c>
      <c r="BC64" s="23" t="str">
        <f t="shared" si="3"/>
        <v/>
      </c>
    </row>
    <row r="65" spans="1:55" s="10" customFormat="1" ht="69.95" customHeight="1">
      <c r="A65" s="10" t="str">
        <f>IF(CONTROL!$A$8="KM","KM","")</f>
        <v/>
      </c>
      <c r="B65" s="15" t="s">
        <v>126</v>
      </c>
      <c r="C65" s="6"/>
      <c r="D65" s="6"/>
      <c r="E65" s="7" t="s">
        <v>127</v>
      </c>
      <c r="F65" s="14"/>
      <c r="G65" s="9"/>
      <c r="J65" s="9"/>
      <c r="K65" s="9"/>
      <c r="M65" s="9"/>
      <c r="W65" s="9"/>
      <c r="AD65" s="9" t="str">
        <f t="shared" ref="AD65:AD66" si="55">IF($A65="","",IF(AD$1=0,"",1*AD$1))</f>
        <v/>
      </c>
      <c r="AI65" s="9"/>
      <c r="AK65" s="9"/>
      <c r="AL65" s="9"/>
      <c r="AM65" s="9"/>
      <c r="AO65" s="9"/>
      <c r="AZ65" s="9">
        <f t="shared" si="0"/>
        <v>0</v>
      </c>
      <c r="BA65" s="9" t="str">
        <f t="shared" si="1"/>
        <v/>
      </c>
      <c r="BB65" s="23" t="str">
        <f t="shared" si="2"/>
        <v/>
      </c>
      <c r="BC65" s="23" t="str">
        <f t="shared" si="3"/>
        <v/>
      </c>
    </row>
    <row r="66" spans="1:55" s="10" customFormat="1" ht="69.95" customHeight="1">
      <c r="A66" s="10" t="str">
        <f>IF(CONTROL!$A$8="KG","KG","")</f>
        <v/>
      </c>
      <c r="B66" s="15" t="s">
        <v>128</v>
      </c>
      <c r="C66" s="6"/>
      <c r="D66" s="6"/>
      <c r="E66" s="7" t="s">
        <v>129</v>
      </c>
      <c r="F66" s="14"/>
      <c r="G66" s="9"/>
      <c r="J66" s="9"/>
      <c r="K66" s="9"/>
      <c r="M66" s="9"/>
      <c r="W66" s="9"/>
      <c r="AD66" s="9" t="str">
        <f t="shared" si="55"/>
        <v/>
      </c>
      <c r="AI66" s="9"/>
      <c r="AK66" s="9"/>
      <c r="AL66" s="9"/>
      <c r="AM66" s="9"/>
      <c r="AO66" s="9"/>
      <c r="AZ66" s="9">
        <f t="shared" si="0"/>
        <v>0</v>
      </c>
      <c r="BA66" s="9" t="str">
        <f t="shared" si="1"/>
        <v/>
      </c>
      <c r="BB66" s="23" t="str">
        <f t="shared" si="2"/>
        <v/>
      </c>
      <c r="BC66" s="23" t="str">
        <f t="shared" si="3"/>
        <v/>
      </c>
    </row>
    <row r="67" spans="1:55" s="10" customFormat="1" ht="69.95" customHeight="1">
      <c r="B67" s="15" t="s">
        <v>130</v>
      </c>
      <c r="C67" s="6"/>
      <c r="D67" s="6"/>
      <c r="E67" s="7" t="s">
        <v>131</v>
      </c>
      <c r="F67" s="14"/>
      <c r="G67" s="9"/>
      <c r="J67" s="9"/>
      <c r="K67" s="9"/>
      <c r="M67" s="9"/>
      <c r="W67" s="9"/>
      <c r="AI67" s="9"/>
      <c r="AK67" s="9"/>
      <c r="AL67" s="9"/>
      <c r="AM67" s="9"/>
      <c r="AO67" s="9"/>
      <c r="AZ67" s="9">
        <f t="shared" si="0"/>
        <v>0</v>
      </c>
      <c r="BA67" s="9" t="str">
        <f t="shared" si="1"/>
        <v/>
      </c>
      <c r="BB67" s="23" t="str">
        <f t="shared" si="2"/>
        <v/>
      </c>
      <c r="BC67" s="23" t="str">
        <f t="shared" si="3"/>
        <v/>
      </c>
    </row>
    <row r="68" spans="1:55" s="10" customFormat="1" ht="69.95" customHeight="1">
      <c r="B68" s="15" t="s">
        <v>132</v>
      </c>
      <c r="C68" s="6"/>
      <c r="D68" s="6"/>
      <c r="E68" s="7" t="s">
        <v>133</v>
      </c>
      <c r="F68" s="14"/>
      <c r="G68" s="9" t="str">
        <f>IF(G$1=0,"",1*G$1)</f>
        <v/>
      </c>
      <c r="H68" s="9" t="str">
        <f t="shared" ref="H68:O68" si="56">IF(H$1=0,"",1*H$1)</f>
        <v/>
      </c>
      <c r="I68" s="9" t="str">
        <f t="shared" si="56"/>
        <v/>
      </c>
      <c r="J68" s="9" t="str">
        <f t="shared" si="56"/>
        <v/>
      </c>
      <c r="K68" s="9" t="str">
        <f t="shared" si="56"/>
        <v/>
      </c>
      <c r="L68" s="9" t="str">
        <f t="shared" si="56"/>
        <v/>
      </c>
      <c r="M68" s="9" t="str">
        <f t="shared" si="56"/>
        <v/>
      </c>
      <c r="N68" s="9" t="str">
        <f t="shared" si="56"/>
        <v/>
      </c>
      <c r="O68" s="9" t="str">
        <f t="shared" si="56"/>
        <v/>
      </c>
      <c r="P68" s="9"/>
      <c r="Q68" s="9" t="str">
        <f t="shared" ref="Q68:AA68" si="57">IF(Q$1=0,"",1*Q$1)</f>
        <v/>
      </c>
      <c r="R68" s="9" t="str">
        <f t="shared" si="57"/>
        <v/>
      </c>
      <c r="S68" s="9" t="str">
        <f t="shared" si="57"/>
        <v/>
      </c>
      <c r="T68" s="9" t="str">
        <f t="shared" si="57"/>
        <v/>
      </c>
      <c r="U68" s="9" t="str">
        <f t="shared" si="57"/>
        <v/>
      </c>
      <c r="V68" s="9" t="str">
        <f t="shared" si="57"/>
        <v/>
      </c>
      <c r="W68" s="9" t="str">
        <f t="shared" si="57"/>
        <v/>
      </c>
      <c r="X68" s="9" t="str">
        <f t="shared" si="57"/>
        <v/>
      </c>
      <c r="Y68" s="9" t="str">
        <f t="shared" si="57"/>
        <v/>
      </c>
      <c r="Z68" s="9" t="str">
        <f t="shared" si="57"/>
        <v/>
      </c>
      <c r="AA68" s="9" t="str">
        <f t="shared" si="57"/>
        <v/>
      </c>
      <c r="AB68" s="9" t="str">
        <f>IF(AB$1=0,"",1*AB$1)</f>
        <v/>
      </c>
      <c r="AC68" s="9" t="str">
        <f t="shared" ref="AC68:AD68" si="58">IF(AC$1=0,"",1*AC$1)</f>
        <v/>
      </c>
      <c r="AD68" s="9" t="str">
        <f t="shared" si="58"/>
        <v/>
      </c>
      <c r="AE68" s="9"/>
      <c r="AF68" s="9" t="str">
        <f t="shared" ref="AF68:AM68" si="59">IF(AF$1=0,"",1*AF$1)</f>
        <v/>
      </c>
      <c r="AG68" s="9" t="str">
        <f t="shared" si="59"/>
        <v/>
      </c>
      <c r="AH68" s="9" t="str">
        <f t="shared" si="59"/>
        <v/>
      </c>
      <c r="AI68" s="9" t="str">
        <f t="shared" si="59"/>
        <v/>
      </c>
      <c r="AJ68" s="9" t="str">
        <f t="shared" si="59"/>
        <v/>
      </c>
      <c r="AK68" s="9" t="str">
        <f t="shared" si="59"/>
        <v/>
      </c>
      <c r="AL68" s="9" t="str">
        <f t="shared" si="59"/>
        <v/>
      </c>
      <c r="AM68" s="9" t="str">
        <f t="shared" si="59"/>
        <v/>
      </c>
      <c r="AN68" s="9"/>
      <c r="AO68" s="9" t="str">
        <f t="shared" ref="AO68:AP68" si="60">IF(AO$1=0,"",1*AO$1)</f>
        <v/>
      </c>
      <c r="AP68" s="9" t="str">
        <f t="shared" si="60"/>
        <v/>
      </c>
      <c r="AZ68" s="9">
        <f t="shared" ref="AZ68:AZ131" si="61">IFERROR(SUM(G68:AY68),"")</f>
        <v>0</v>
      </c>
      <c r="BA68" s="9" t="str">
        <f t="shared" ref="BA68:BA131" si="62">IF(AZ68&gt;=1,AZ68,"")</f>
        <v/>
      </c>
      <c r="BB68" s="23" t="str">
        <f t="shared" ref="BB68:BB131" si="63">IF(AZ68&gt;=1,B68,"")</f>
        <v/>
      </c>
      <c r="BC68" s="23" t="str">
        <f t="shared" ref="BC68:BC131" si="64">IF(AZ68&gt;=1,E68,"")</f>
        <v/>
      </c>
    </row>
    <row r="69" spans="1:55" s="10" customFormat="1" ht="69.95" customHeight="1">
      <c r="B69" s="15" t="s">
        <v>134</v>
      </c>
      <c r="C69" s="6"/>
      <c r="D69" s="6"/>
      <c r="E69" s="7" t="s">
        <v>135</v>
      </c>
      <c r="F69" s="14"/>
      <c r="G69" s="9"/>
      <c r="J69" s="9"/>
      <c r="K69" s="9"/>
      <c r="M69" s="9"/>
      <c r="W69" s="9"/>
      <c r="AI69" s="9"/>
      <c r="AK69" s="9"/>
      <c r="AL69" s="9"/>
      <c r="AM69" s="9"/>
      <c r="AO69" s="9"/>
      <c r="AZ69" s="9">
        <f t="shared" si="61"/>
        <v>0</v>
      </c>
      <c r="BA69" s="9" t="str">
        <f t="shared" si="62"/>
        <v/>
      </c>
      <c r="BB69" s="23" t="str">
        <f t="shared" si="63"/>
        <v/>
      </c>
      <c r="BC69" s="23" t="str">
        <f t="shared" si="64"/>
        <v/>
      </c>
    </row>
    <row r="70" spans="1:55" s="10" customFormat="1" ht="69.95" customHeight="1">
      <c r="B70" s="15" t="s">
        <v>136</v>
      </c>
      <c r="C70" s="6"/>
      <c r="D70" s="6"/>
      <c r="E70" s="7" t="s">
        <v>137</v>
      </c>
      <c r="F70" s="14"/>
      <c r="G70" s="9"/>
      <c r="J70" s="9"/>
      <c r="K70" s="9"/>
      <c r="M70" s="9"/>
      <c r="W70" s="9"/>
      <c r="AI70" s="9"/>
      <c r="AK70" s="9"/>
      <c r="AL70" s="9"/>
      <c r="AM70" s="9"/>
      <c r="AO70" s="9"/>
      <c r="AZ70" s="9">
        <f t="shared" si="61"/>
        <v>0</v>
      </c>
      <c r="BA70" s="9" t="str">
        <f t="shared" si="62"/>
        <v/>
      </c>
      <c r="BB70" s="23" t="str">
        <f t="shared" si="63"/>
        <v/>
      </c>
      <c r="BC70" s="23" t="str">
        <f t="shared" si="64"/>
        <v/>
      </c>
    </row>
    <row r="71" spans="1:55" s="10" customFormat="1" ht="69.95" customHeight="1">
      <c r="B71" s="15" t="s">
        <v>138</v>
      </c>
      <c r="C71" s="6"/>
      <c r="D71" s="6"/>
      <c r="E71" s="7" t="s">
        <v>139</v>
      </c>
      <c r="F71" s="14"/>
      <c r="G71" s="9"/>
      <c r="J71" s="9"/>
      <c r="K71" s="9"/>
      <c r="M71" s="9"/>
      <c r="W71" s="9"/>
      <c r="AI71" s="9"/>
      <c r="AK71" s="9"/>
      <c r="AL71" s="9"/>
      <c r="AM71" s="9"/>
      <c r="AO71" s="9"/>
      <c r="AZ71" s="9">
        <f t="shared" si="61"/>
        <v>0</v>
      </c>
      <c r="BA71" s="9" t="str">
        <f t="shared" si="62"/>
        <v/>
      </c>
      <c r="BB71" s="23" t="str">
        <f t="shared" si="63"/>
        <v/>
      </c>
      <c r="BC71" s="23" t="str">
        <f t="shared" si="64"/>
        <v/>
      </c>
    </row>
    <row r="72" spans="1:55" s="10" customFormat="1" ht="69.95" customHeight="1">
      <c r="B72" s="15" t="s">
        <v>140</v>
      </c>
      <c r="C72" s="6"/>
      <c r="D72" s="6"/>
      <c r="E72" s="7" t="s">
        <v>141</v>
      </c>
      <c r="F72" s="14"/>
      <c r="G72" s="9"/>
      <c r="J72" s="9"/>
      <c r="K72" s="9"/>
      <c r="M72" s="9"/>
      <c r="W72" s="9"/>
      <c r="AI72" s="9"/>
      <c r="AK72" s="9"/>
      <c r="AL72" s="9"/>
      <c r="AM72" s="9"/>
      <c r="AO72" s="9"/>
      <c r="AZ72" s="9">
        <f t="shared" si="61"/>
        <v>0</v>
      </c>
      <c r="BA72" s="9" t="str">
        <f t="shared" si="62"/>
        <v/>
      </c>
      <c r="BB72" s="23" t="str">
        <f t="shared" si="63"/>
        <v/>
      </c>
      <c r="BC72" s="23" t="str">
        <f t="shared" si="64"/>
        <v/>
      </c>
    </row>
    <row r="73" spans="1:55" s="10" customFormat="1" ht="69.95" customHeight="1">
      <c r="B73" s="15" t="s">
        <v>142</v>
      </c>
      <c r="C73" s="6"/>
      <c r="D73" s="6"/>
      <c r="E73" s="7" t="s">
        <v>143</v>
      </c>
      <c r="F73" s="14"/>
      <c r="G73" s="9"/>
      <c r="J73" s="9"/>
      <c r="K73" s="9"/>
      <c r="M73" s="9"/>
      <c r="W73" s="9"/>
      <c r="AI73" s="9"/>
      <c r="AK73" s="9"/>
      <c r="AL73" s="9"/>
      <c r="AM73" s="9"/>
      <c r="AO73" s="9"/>
      <c r="AZ73" s="9">
        <f t="shared" si="61"/>
        <v>0</v>
      </c>
      <c r="BA73" s="9" t="str">
        <f t="shared" si="62"/>
        <v/>
      </c>
      <c r="BB73" s="23" t="str">
        <f t="shared" si="63"/>
        <v/>
      </c>
      <c r="BC73" s="23" t="str">
        <f t="shared" si="64"/>
        <v/>
      </c>
    </row>
    <row r="74" spans="1:55" s="10" customFormat="1" ht="69.95" customHeight="1">
      <c r="B74" s="15" t="s">
        <v>144</v>
      </c>
      <c r="C74" s="6"/>
      <c r="D74" s="6"/>
      <c r="E74" s="7" t="s">
        <v>145</v>
      </c>
      <c r="F74" s="14"/>
      <c r="G74" s="9"/>
      <c r="J74" s="9"/>
      <c r="K74" s="9"/>
      <c r="M74" s="9"/>
      <c r="W74" s="9"/>
      <c r="AI74" s="9"/>
      <c r="AK74" s="9"/>
      <c r="AL74" s="9"/>
      <c r="AM74" s="9"/>
      <c r="AO74" s="9"/>
      <c r="AZ74" s="9">
        <f t="shared" si="61"/>
        <v>0</v>
      </c>
      <c r="BA74" s="9" t="str">
        <f t="shared" si="62"/>
        <v/>
      </c>
      <c r="BB74" s="23" t="str">
        <f t="shared" si="63"/>
        <v/>
      </c>
      <c r="BC74" s="23" t="str">
        <f t="shared" si="64"/>
        <v/>
      </c>
    </row>
    <row r="75" spans="1:55" s="10" customFormat="1" ht="69.95" customHeight="1">
      <c r="A75" s="10" t="str">
        <f>IF(CONTROL!$C$21='LISTA ARTICULOS'!F75,'LISTA ARTICULOS'!F75,"")</f>
        <v>Cielo</v>
      </c>
      <c r="B75" s="15" t="s">
        <v>146</v>
      </c>
      <c r="C75" s="6"/>
      <c r="D75" s="6"/>
      <c r="E75" s="7" t="s">
        <v>147</v>
      </c>
      <c r="F75" s="14" t="s">
        <v>309</v>
      </c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ref="AE75:AF75" si="65">IF(AE$1=0,"",IF($A75="","",1*AE$1))</f>
        <v/>
      </c>
      <c r="AF75" s="9" t="str">
        <f t="shared" si="65"/>
        <v/>
      </c>
      <c r="AG75" s="9"/>
      <c r="AH75" s="9"/>
      <c r="AI75" s="9"/>
      <c r="AJ75" s="9"/>
      <c r="AK75" s="9"/>
      <c r="AL75" s="9"/>
      <c r="AM75" s="9"/>
      <c r="AN75" s="9" t="str">
        <f t="shared" ref="AN75" si="66">IF(AN$1=0,"",IF($A75="","",1*AN$1))</f>
        <v/>
      </c>
      <c r="AO75" s="9"/>
      <c r="AP75" s="9"/>
      <c r="AZ75" s="9">
        <f t="shared" si="61"/>
        <v>0</v>
      </c>
      <c r="BA75" s="9" t="str">
        <f t="shared" si="62"/>
        <v/>
      </c>
      <c r="BB75" s="23" t="str">
        <f t="shared" si="63"/>
        <v/>
      </c>
      <c r="BC75" s="23" t="str">
        <f t="shared" si="64"/>
        <v/>
      </c>
    </row>
    <row r="76" spans="1:55" s="10" customFormat="1" ht="69.95" customHeight="1">
      <c r="A76" s="10" t="str">
        <f>IF(CONTROL!$C$21='LISTA ARTICULOS'!F76,'LISTA ARTICULOS'!F76,"")</f>
        <v>Cielo</v>
      </c>
      <c r="B76" s="15" t="s">
        <v>148</v>
      </c>
      <c r="C76" s="6"/>
      <c r="D76" s="6"/>
      <c r="E76" s="7" t="s">
        <v>149</v>
      </c>
      <c r="F76" s="14" t="s">
        <v>309</v>
      </c>
      <c r="G76" s="9" t="str">
        <f t="shared" ref="G76:AD76" si="67">IF(G$1=0,"",IF($A76="","",1*G$1))</f>
        <v/>
      </c>
      <c r="H76" s="9" t="str">
        <f t="shared" si="67"/>
        <v/>
      </c>
      <c r="I76" s="9" t="str">
        <f t="shared" si="67"/>
        <v/>
      </c>
      <c r="J76" s="9" t="str">
        <f t="shared" si="67"/>
        <v/>
      </c>
      <c r="K76" s="9" t="str">
        <f t="shared" si="67"/>
        <v/>
      </c>
      <c r="L76" s="9" t="str">
        <f t="shared" si="67"/>
        <v/>
      </c>
      <c r="M76" s="9" t="str">
        <f t="shared" si="67"/>
        <v/>
      </c>
      <c r="N76" s="9" t="str">
        <f t="shared" si="67"/>
        <v/>
      </c>
      <c r="O76" s="9" t="str">
        <f t="shared" si="67"/>
        <v/>
      </c>
      <c r="P76" s="9" t="str">
        <f t="shared" si="67"/>
        <v/>
      </c>
      <c r="Q76" s="9" t="str">
        <f t="shared" si="67"/>
        <v/>
      </c>
      <c r="R76" s="9" t="str">
        <f t="shared" si="67"/>
        <v/>
      </c>
      <c r="S76" s="9" t="str">
        <f t="shared" si="67"/>
        <v/>
      </c>
      <c r="T76" s="9" t="str">
        <f t="shared" si="67"/>
        <v/>
      </c>
      <c r="U76" s="9" t="str">
        <f t="shared" si="67"/>
        <v/>
      </c>
      <c r="V76" s="9" t="str">
        <f t="shared" si="67"/>
        <v/>
      </c>
      <c r="W76" s="9" t="str">
        <f t="shared" si="67"/>
        <v/>
      </c>
      <c r="X76" s="9" t="str">
        <f t="shared" si="67"/>
        <v/>
      </c>
      <c r="Y76" s="9" t="str">
        <f t="shared" si="67"/>
        <v/>
      </c>
      <c r="Z76" s="9" t="str">
        <f t="shared" si="67"/>
        <v/>
      </c>
      <c r="AA76" s="9" t="str">
        <f t="shared" si="67"/>
        <v/>
      </c>
      <c r="AB76" s="9" t="str">
        <f t="shared" si="67"/>
        <v/>
      </c>
      <c r="AC76" s="9" t="str">
        <f t="shared" si="67"/>
        <v/>
      </c>
      <c r="AD76" s="9" t="str">
        <f t="shared" si="67"/>
        <v/>
      </c>
      <c r="AE76" s="9"/>
      <c r="AF76" s="9" t="str">
        <f t="shared" ref="AF76:AM77" si="68">IF(AF$1=0,"",IF($A76="","",1*AF$1))</f>
        <v/>
      </c>
      <c r="AG76" s="9" t="str">
        <f t="shared" si="68"/>
        <v/>
      </c>
      <c r="AH76" s="9" t="str">
        <f t="shared" si="68"/>
        <v/>
      </c>
      <c r="AI76" s="9" t="str">
        <f t="shared" si="68"/>
        <v/>
      </c>
      <c r="AJ76" s="9" t="str">
        <f t="shared" si="68"/>
        <v/>
      </c>
      <c r="AK76" s="9" t="str">
        <f t="shared" si="68"/>
        <v/>
      </c>
      <c r="AL76" s="9" t="str">
        <f t="shared" si="68"/>
        <v/>
      </c>
      <c r="AM76" s="9" t="str">
        <f t="shared" si="68"/>
        <v/>
      </c>
      <c r="AN76" s="9"/>
      <c r="AO76" s="9" t="str">
        <f t="shared" ref="AO76:AP76" si="69">IF(AO$1=0,"",IF($A76="","",1*AO$1))</f>
        <v/>
      </c>
      <c r="AP76" s="9" t="str">
        <f t="shared" si="69"/>
        <v/>
      </c>
      <c r="AZ76" s="9">
        <f t="shared" si="61"/>
        <v>0</v>
      </c>
      <c r="BA76" s="9" t="str">
        <f t="shared" si="62"/>
        <v/>
      </c>
      <c r="BB76" s="23" t="str">
        <f t="shared" si="63"/>
        <v/>
      </c>
      <c r="BC76" s="23" t="str">
        <f t="shared" si="64"/>
        <v/>
      </c>
    </row>
    <row r="77" spans="1:55" s="10" customFormat="1" ht="69.95" customHeight="1">
      <c r="A77" s="10" t="str">
        <f>IF(CONTROL!$C$21='LISTA ARTICULOS'!F77,'LISTA ARTICULOS'!F77,"")</f>
        <v/>
      </c>
      <c r="B77" s="15" t="s">
        <v>150</v>
      </c>
      <c r="C77" s="6"/>
      <c r="D77" s="6"/>
      <c r="E77" s="7" t="s">
        <v>151</v>
      </c>
      <c r="F77" s="14" t="s">
        <v>310</v>
      </c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ref="AE77" si="70">IF(AE$1=0,"",IF($A77="","",1*AE$1))</f>
        <v/>
      </c>
      <c r="AF77" s="9" t="str">
        <f t="shared" si="68"/>
        <v/>
      </c>
      <c r="AG77" s="9"/>
      <c r="AH77" s="9"/>
      <c r="AI77" s="9"/>
      <c r="AJ77" s="9"/>
      <c r="AK77" s="9"/>
      <c r="AL77" s="9"/>
      <c r="AM77" s="9"/>
      <c r="AN77" s="9" t="str">
        <f t="shared" ref="AF77:AN105" si="71">IF(AN$1=0,"",IF($A77="","",1*AN$1))</f>
        <v/>
      </c>
      <c r="AO77" s="9"/>
      <c r="AP77" s="9"/>
      <c r="AZ77" s="9">
        <f t="shared" si="61"/>
        <v>0</v>
      </c>
      <c r="BA77" s="9" t="str">
        <f t="shared" si="62"/>
        <v/>
      </c>
      <c r="BB77" s="23" t="str">
        <f t="shared" si="63"/>
        <v/>
      </c>
      <c r="BC77" s="23" t="str">
        <f t="shared" si="64"/>
        <v/>
      </c>
    </row>
    <row r="78" spans="1:55" s="10" customFormat="1" ht="69.95" customHeight="1">
      <c r="A78" s="10" t="str">
        <f>IF(CONTROL!$C$21='LISTA ARTICULOS'!F78,'LISTA ARTICULOS'!F78,"")</f>
        <v/>
      </c>
      <c r="B78" s="15" t="s">
        <v>152</v>
      </c>
      <c r="C78" s="6"/>
      <c r="D78" s="6"/>
      <c r="E78" s="7" t="s">
        <v>153</v>
      </c>
      <c r="F78" s="14" t="s">
        <v>310</v>
      </c>
      <c r="G78" s="9" t="str">
        <f t="shared" ref="G78:AD78" si="72">IF(G$1=0,"",IF($A78="","",1*G$1))</f>
        <v/>
      </c>
      <c r="H78" s="9" t="str">
        <f t="shared" si="72"/>
        <v/>
      </c>
      <c r="I78" s="9" t="str">
        <f t="shared" si="72"/>
        <v/>
      </c>
      <c r="J78" s="9" t="str">
        <f t="shared" si="72"/>
        <v/>
      </c>
      <c r="K78" s="9" t="str">
        <f t="shared" si="72"/>
        <v/>
      </c>
      <c r="L78" s="9" t="str">
        <f t="shared" si="72"/>
        <v/>
      </c>
      <c r="M78" s="9" t="str">
        <f t="shared" si="72"/>
        <v/>
      </c>
      <c r="N78" s="9" t="str">
        <f t="shared" si="72"/>
        <v/>
      </c>
      <c r="O78" s="9" t="str">
        <f t="shared" si="72"/>
        <v/>
      </c>
      <c r="P78" s="9" t="str">
        <f t="shared" si="72"/>
        <v/>
      </c>
      <c r="Q78" s="9" t="str">
        <f t="shared" si="72"/>
        <v/>
      </c>
      <c r="R78" s="9" t="str">
        <f t="shared" si="72"/>
        <v/>
      </c>
      <c r="S78" s="9" t="str">
        <f t="shared" si="72"/>
        <v/>
      </c>
      <c r="T78" s="9" t="str">
        <f t="shared" si="72"/>
        <v/>
      </c>
      <c r="U78" s="9" t="str">
        <f t="shared" si="72"/>
        <v/>
      </c>
      <c r="V78" s="9" t="str">
        <f t="shared" si="72"/>
        <v/>
      </c>
      <c r="W78" s="9" t="str">
        <f t="shared" si="72"/>
        <v/>
      </c>
      <c r="X78" s="9" t="str">
        <f t="shared" si="72"/>
        <v/>
      </c>
      <c r="Y78" s="9" t="str">
        <f t="shared" si="72"/>
        <v/>
      </c>
      <c r="Z78" s="9" t="str">
        <f t="shared" si="72"/>
        <v/>
      </c>
      <c r="AA78" s="9" t="str">
        <f t="shared" si="72"/>
        <v/>
      </c>
      <c r="AB78" s="9" t="str">
        <f t="shared" si="72"/>
        <v/>
      </c>
      <c r="AC78" s="9" t="str">
        <f t="shared" si="72"/>
        <v/>
      </c>
      <c r="AD78" s="9" t="str">
        <f t="shared" si="72"/>
        <v/>
      </c>
      <c r="AE78" s="9"/>
      <c r="AF78" s="9" t="str">
        <f t="shared" si="71"/>
        <v/>
      </c>
      <c r="AG78" s="9" t="str">
        <f t="shared" si="71"/>
        <v/>
      </c>
      <c r="AH78" s="9" t="str">
        <f t="shared" si="71"/>
        <v/>
      </c>
      <c r="AI78" s="9" t="str">
        <f t="shared" si="71"/>
        <v/>
      </c>
      <c r="AJ78" s="9" t="str">
        <f t="shared" si="71"/>
        <v/>
      </c>
      <c r="AK78" s="9" t="str">
        <f t="shared" si="71"/>
        <v/>
      </c>
      <c r="AL78" s="9" t="str">
        <f t="shared" si="71"/>
        <v/>
      </c>
      <c r="AM78" s="9" t="str">
        <f t="shared" si="71"/>
        <v/>
      </c>
      <c r="AN78" s="9"/>
      <c r="AO78" s="9" t="str">
        <f t="shared" ref="AO78:AP78" si="73">IF(AO$1=0,"",IF($A78="","",1*AO$1))</f>
        <v/>
      </c>
      <c r="AP78" s="9" t="str">
        <f t="shared" si="73"/>
        <v/>
      </c>
      <c r="AZ78" s="9">
        <f t="shared" si="61"/>
        <v>0</v>
      </c>
      <c r="BA78" s="9" t="str">
        <f t="shared" si="62"/>
        <v/>
      </c>
      <c r="BB78" s="23" t="str">
        <f t="shared" si="63"/>
        <v/>
      </c>
      <c r="BC78" s="23" t="str">
        <f t="shared" si="64"/>
        <v/>
      </c>
    </row>
    <row r="79" spans="1:55" s="10" customFormat="1" ht="69.95" customHeight="1">
      <c r="A79" s="10" t="str">
        <f>IF(CONTROL!$C$21='LISTA ARTICULOS'!F79,'LISTA ARTICULOS'!F79,"")</f>
        <v/>
      </c>
      <c r="B79" s="15" t="s">
        <v>154</v>
      </c>
      <c r="C79" s="6"/>
      <c r="D79" s="6"/>
      <c r="E79" s="7" t="s">
        <v>155</v>
      </c>
      <c r="F79" s="14" t="s">
        <v>311</v>
      </c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>IF(AE$1=0,"",IF($A79="","",1*AE$1))</f>
        <v/>
      </c>
      <c r="AF79" s="9" t="str">
        <f t="shared" si="71"/>
        <v/>
      </c>
      <c r="AG79" s="9"/>
      <c r="AH79" s="9"/>
      <c r="AI79" s="9"/>
      <c r="AJ79" s="9"/>
      <c r="AK79" s="9"/>
      <c r="AL79" s="9"/>
      <c r="AM79" s="9"/>
      <c r="AN79" s="9" t="str">
        <f t="shared" si="71"/>
        <v/>
      </c>
      <c r="AO79" s="9"/>
      <c r="AP79" s="9"/>
      <c r="AZ79" s="9">
        <f t="shared" si="61"/>
        <v>0</v>
      </c>
      <c r="BA79" s="9" t="str">
        <f t="shared" si="62"/>
        <v/>
      </c>
      <c r="BB79" s="23" t="str">
        <f t="shared" si="63"/>
        <v/>
      </c>
      <c r="BC79" s="23" t="str">
        <f t="shared" si="64"/>
        <v/>
      </c>
    </row>
    <row r="80" spans="1:55" s="10" customFormat="1" ht="69.95" customHeight="1">
      <c r="A80" s="10" t="str">
        <f>IF(CONTROL!$C$21='LISTA ARTICULOS'!F80,'LISTA ARTICULOS'!F80,"")</f>
        <v/>
      </c>
      <c r="B80" s="15" t="s">
        <v>156</v>
      </c>
      <c r="C80" s="6"/>
      <c r="D80" s="6"/>
      <c r="E80" s="7" t="s">
        <v>157</v>
      </c>
      <c r="F80" s="14" t="s">
        <v>311</v>
      </c>
      <c r="G80" s="9" t="str">
        <f>IF(G$1=0,"",IF($A80="","",1*G$1))</f>
        <v/>
      </c>
      <c r="H80" s="9" t="str">
        <f t="shared" ref="H80:AD80" si="74">IF(H$1=0,"",IF($A80="","",1*H$1))</f>
        <v/>
      </c>
      <c r="I80" s="9" t="str">
        <f t="shared" si="74"/>
        <v/>
      </c>
      <c r="J80" s="9" t="str">
        <f t="shared" si="74"/>
        <v/>
      </c>
      <c r="K80" s="9" t="str">
        <f t="shared" si="74"/>
        <v/>
      </c>
      <c r="L80" s="9" t="str">
        <f t="shared" si="74"/>
        <v/>
      </c>
      <c r="M80" s="9" t="str">
        <f t="shared" si="74"/>
        <v/>
      </c>
      <c r="N80" s="9" t="str">
        <f t="shared" si="74"/>
        <v/>
      </c>
      <c r="O80" s="9" t="str">
        <f t="shared" si="74"/>
        <v/>
      </c>
      <c r="P80" s="9" t="str">
        <f t="shared" si="74"/>
        <v/>
      </c>
      <c r="Q80" s="9" t="str">
        <f t="shared" si="74"/>
        <v/>
      </c>
      <c r="R80" s="9" t="str">
        <f t="shared" si="74"/>
        <v/>
      </c>
      <c r="S80" s="9" t="str">
        <f t="shared" si="74"/>
        <v/>
      </c>
      <c r="T80" s="9" t="str">
        <f t="shared" si="74"/>
        <v/>
      </c>
      <c r="U80" s="9" t="str">
        <f t="shared" si="74"/>
        <v/>
      </c>
      <c r="V80" s="9" t="str">
        <f t="shared" si="74"/>
        <v/>
      </c>
      <c r="W80" s="9" t="str">
        <f t="shared" si="74"/>
        <v/>
      </c>
      <c r="X80" s="9" t="str">
        <f t="shared" si="74"/>
        <v/>
      </c>
      <c r="Y80" s="9" t="str">
        <f t="shared" si="74"/>
        <v/>
      </c>
      <c r="Z80" s="9" t="str">
        <f t="shared" si="74"/>
        <v/>
      </c>
      <c r="AA80" s="9" t="str">
        <f t="shared" si="74"/>
        <v/>
      </c>
      <c r="AB80" s="9" t="str">
        <f t="shared" si="74"/>
        <v/>
      </c>
      <c r="AC80" s="9" t="str">
        <f t="shared" si="74"/>
        <v/>
      </c>
      <c r="AD80" s="9" t="str">
        <f t="shared" si="74"/>
        <v/>
      </c>
      <c r="AE80" s="9"/>
      <c r="AF80" s="9" t="str">
        <f t="shared" ref="AF80:AM81" si="75">IF(AF$1=0,"",IF($A80="","",1*AF$1))</f>
        <v/>
      </c>
      <c r="AG80" s="9" t="str">
        <f t="shared" si="75"/>
        <v/>
      </c>
      <c r="AH80" s="9" t="str">
        <f t="shared" si="75"/>
        <v/>
      </c>
      <c r="AI80" s="9" t="str">
        <f t="shared" si="75"/>
        <v/>
      </c>
      <c r="AJ80" s="9" t="str">
        <f t="shared" si="75"/>
        <v/>
      </c>
      <c r="AK80" s="9" t="str">
        <f t="shared" si="75"/>
        <v/>
      </c>
      <c r="AL80" s="9" t="str">
        <f t="shared" si="75"/>
        <v/>
      </c>
      <c r="AM80" s="9" t="str">
        <f t="shared" si="75"/>
        <v/>
      </c>
      <c r="AN80" s="9"/>
      <c r="AO80" s="9" t="str">
        <f t="shared" ref="AO80:AP80" si="76">IF(AO$1=0,"",IF($A80="","",1*AO$1))</f>
        <v/>
      </c>
      <c r="AP80" s="9" t="str">
        <f t="shared" si="76"/>
        <v/>
      </c>
      <c r="AZ80" s="9">
        <f t="shared" si="61"/>
        <v>0</v>
      </c>
      <c r="BA80" s="9" t="str">
        <f t="shared" si="62"/>
        <v/>
      </c>
      <c r="BB80" s="23" t="str">
        <f t="shared" si="63"/>
        <v/>
      </c>
      <c r="BC80" s="23" t="str">
        <f t="shared" si="64"/>
        <v/>
      </c>
    </row>
    <row r="81" spans="1:55" s="10" customFormat="1" ht="69.95" customHeight="1">
      <c r="A81" s="10" t="str">
        <f>IF(CONTROL!$C$21='LISTA ARTICULOS'!F81,'LISTA ARTICULOS'!F81,"")</f>
        <v/>
      </c>
      <c r="B81" s="15" t="s">
        <v>158</v>
      </c>
      <c r="C81" s="6"/>
      <c r="D81" s="6"/>
      <c r="E81" s="7" t="s">
        <v>159</v>
      </c>
      <c r="F81" s="14" t="s">
        <v>312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 t="str">
        <f t="shared" ref="AE81" si="77">IF(AE$1=0,"",IF($A81="","",1*AE$1))</f>
        <v/>
      </c>
      <c r="AF81" s="9" t="str">
        <f t="shared" si="75"/>
        <v/>
      </c>
      <c r="AG81" s="9"/>
      <c r="AH81" s="9"/>
      <c r="AI81" s="9"/>
      <c r="AJ81" s="9"/>
      <c r="AK81" s="9"/>
      <c r="AL81" s="9"/>
      <c r="AM81" s="9"/>
      <c r="AN81" s="9" t="str">
        <f t="shared" si="71"/>
        <v/>
      </c>
      <c r="AO81" s="9"/>
      <c r="AP81" s="9"/>
      <c r="AZ81" s="9">
        <f t="shared" si="61"/>
        <v>0</v>
      </c>
      <c r="BA81" s="9" t="str">
        <f t="shared" si="62"/>
        <v/>
      </c>
      <c r="BB81" s="23" t="str">
        <f t="shared" si="63"/>
        <v/>
      </c>
      <c r="BC81" s="23" t="str">
        <f t="shared" si="64"/>
        <v/>
      </c>
    </row>
    <row r="82" spans="1:55" s="10" customFormat="1" ht="69.95" customHeight="1">
      <c r="A82" s="10" t="str">
        <f>IF(CONTROL!$C$21='LISTA ARTICULOS'!F82,'LISTA ARTICULOS'!F82,"")</f>
        <v/>
      </c>
      <c r="B82" s="15" t="s">
        <v>160</v>
      </c>
      <c r="C82" s="6"/>
      <c r="D82" s="6"/>
      <c r="E82" s="7" t="s">
        <v>161</v>
      </c>
      <c r="F82" s="14" t="s">
        <v>312</v>
      </c>
      <c r="G82" s="9" t="str">
        <f t="shared" ref="G82:AD82" si="78">IF(G$1=0,"",IF($A82="","",1*G$1))</f>
        <v/>
      </c>
      <c r="H82" s="9" t="str">
        <f t="shared" si="78"/>
        <v/>
      </c>
      <c r="I82" s="9" t="str">
        <f t="shared" si="78"/>
        <v/>
      </c>
      <c r="J82" s="9" t="str">
        <f t="shared" si="78"/>
        <v/>
      </c>
      <c r="K82" s="9" t="str">
        <f t="shared" si="78"/>
        <v/>
      </c>
      <c r="L82" s="9" t="str">
        <f t="shared" si="78"/>
        <v/>
      </c>
      <c r="M82" s="9" t="str">
        <f t="shared" si="78"/>
        <v/>
      </c>
      <c r="N82" s="9" t="str">
        <f t="shared" si="78"/>
        <v/>
      </c>
      <c r="O82" s="9" t="str">
        <f t="shared" si="78"/>
        <v/>
      </c>
      <c r="P82" s="9" t="str">
        <f t="shared" si="78"/>
        <v/>
      </c>
      <c r="Q82" s="9" t="str">
        <f t="shared" si="78"/>
        <v/>
      </c>
      <c r="R82" s="9" t="str">
        <f t="shared" si="78"/>
        <v/>
      </c>
      <c r="S82" s="9" t="str">
        <f t="shared" si="78"/>
        <v/>
      </c>
      <c r="T82" s="9" t="str">
        <f t="shared" si="78"/>
        <v/>
      </c>
      <c r="U82" s="9" t="str">
        <f t="shared" si="78"/>
        <v/>
      </c>
      <c r="V82" s="9" t="str">
        <f t="shared" si="78"/>
        <v/>
      </c>
      <c r="W82" s="9" t="str">
        <f t="shared" si="78"/>
        <v/>
      </c>
      <c r="X82" s="9" t="str">
        <f t="shared" si="78"/>
        <v/>
      </c>
      <c r="Y82" s="9" t="str">
        <f t="shared" si="78"/>
        <v/>
      </c>
      <c r="Z82" s="9" t="str">
        <f t="shared" si="78"/>
        <v/>
      </c>
      <c r="AA82" s="9" t="str">
        <f t="shared" si="78"/>
        <v/>
      </c>
      <c r="AB82" s="9" t="str">
        <f t="shared" si="78"/>
        <v/>
      </c>
      <c r="AC82" s="9" t="str">
        <f t="shared" si="78"/>
        <v/>
      </c>
      <c r="AD82" s="9" t="str">
        <f t="shared" si="78"/>
        <v/>
      </c>
      <c r="AE82" s="9"/>
      <c r="AF82" s="9" t="str">
        <f t="shared" ref="AF82:AM83" si="79">IF(AF$1=0,"",IF($A82="","",1*AF$1))</f>
        <v/>
      </c>
      <c r="AG82" s="9" t="str">
        <f t="shared" si="79"/>
        <v/>
      </c>
      <c r="AH82" s="9" t="str">
        <f t="shared" si="79"/>
        <v/>
      </c>
      <c r="AI82" s="9" t="str">
        <f t="shared" si="79"/>
        <v/>
      </c>
      <c r="AJ82" s="9" t="str">
        <f t="shared" si="79"/>
        <v/>
      </c>
      <c r="AK82" s="9" t="str">
        <f t="shared" si="79"/>
        <v/>
      </c>
      <c r="AL82" s="9" t="str">
        <f t="shared" si="79"/>
        <v/>
      </c>
      <c r="AM82" s="9" t="str">
        <f t="shared" si="79"/>
        <v/>
      </c>
      <c r="AN82" s="9"/>
      <c r="AO82" s="9" t="str">
        <f t="shared" ref="AO82:AP82" si="80">IF(AO$1=0,"",IF($A82="","",1*AO$1))</f>
        <v/>
      </c>
      <c r="AP82" s="9" t="str">
        <f t="shared" si="80"/>
        <v/>
      </c>
      <c r="AZ82" s="9">
        <f t="shared" si="61"/>
        <v>0</v>
      </c>
      <c r="BA82" s="9" t="str">
        <f t="shared" si="62"/>
        <v/>
      </c>
      <c r="BB82" s="23" t="str">
        <f t="shared" si="63"/>
        <v/>
      </c>
      <c r="BC82" s="23" t="str">
        <f t="shared" si="64"/>
        <v/>
      </c>
    </row>
    <row r="83" spans="1:55" s="10" customFormat="1" ht="69.95" customHeight="1">
      <c r="A83" s="10" t="str">
        <f>IF(CONTROL!$C$21='LISTA ARTICULOS'!F83,'LISTA ARTICULOS'!F83,"")</f>
        <v/>
      </c>
      <c r="B83" s="15" t="s">
        <v>162</v>
      </c>
      <c r="C83" s="6"/>
      <c r="D83" s="6"/>
      <c r="E83" s="7" t="s">
        <v>163</v>
      </c>
      <c r="F83" s="14" t="s">
        <v>306</v>
      </c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 t="str">
        <f t="shared" ref="AE83" si="81">IF(AE$1=0,"",IF($A83="","",1*AE$1))</f>
        <v/>
      </c>
      <c r="AF83" s="9" t="str">
        <f t="shared" si="79"/>
        <v/>
      </c>
      <c r="AG83" s="9"/>
      <c r="AH83" s="9"/>
      <c r="AI83" s="9"/>
      <c r="AJ83" s="9"/>
      <c r="AK83" s="9"/>
      <c r="AL83" s="9"/>
      <c r="AM83" s="9"/>
      <c r="AN83" s="9" t="str">
        <f t="shared" si="71"/>
        <v/>
      </c>
      <c r="AO83" s="9"/>
      <c r="AP83" s="9"/>
      <c r="AZ83" s="9">
        <f t="shared" si="61"/>
        <v>0</v>
      </c>
      <c r="BA83" s="9" t="str">
        <f t="shared" si="62"/>
        <v/>
      </c>
      <c r="BB83" s="23" t="str">
        <f t="shared" si="63"/>
        <v/>
      </c>
      <c r="BC83" s="23" t="str">
        <f t="shared" si="64"/>
        <v/>
      </c>
    </row>
    <row r="84" spans="1:55" s="10" customFormat="1" ht="69.95" customHeight="1">
      <c r="A84" s="10" t="str">
        <f>IF(CONTROL!$C$21='LISTA ARTICULOS'!F84,'LISTA ARTICULOS'!F84,"")</f>
        <v/>
      </c>
      <c r="B84" s="15" t="s">
        <v>164</v>
      </c>
      <c r="C84" s="6"/>
      <c r="D84" s="6"/>
      <c r="E84" s="7" t="s">
        <v>165</v>
      </c>
      <c r="F84" s="14" t="s">
        <v>306</v>
      </c>
      <c r="G84" s="9" t="str">
        <f t="shared" ref="G84:AD84" si="82">IF(G$1=0,"",IF($A84="","",1*G$1))</f>
        <v/>
      </c>
      <c r="H84" s="9" t="str">
        <f t="shared" si="82"/>
        <v/>
      </c>
      <c r="I84" s="9" t="str">
        <f t="shared" si="82"/>
        <v/>
      </c>
      <c r="J84" s="9" t="str">
        <f t="shared" si="82"/>
        <v/>
      </c>
      <c r="K84" s="9" t="str">
        <f t="shared" si="82"/>
        <v/>
      </c>
      <c r="L84" s="9" t="str">
        <f t="shared" si="82"/>
        <v/>
      </c>
      <c r="M84" s="9" t="str">
        <f t="shared" si="82"/>
        <v/>
      </c>
      <c r="N84" s="9" t="str">
        <f t="shared" si="82"/>
        <v/>
      </c>
      <c r="O84" s="9" t="str">
        <f t="shared" si="82"/>
        <v/>
      </c>
      <c r="P84" s="9" t="str">
        <f t="shared" si="82"/>
        <v/>
      </c>
      <c r="Q84" s="9" t="str">
        <f t="shared" si="82"/>
        <v/>
      </c>
      <c r="R84" s="9" t="str">
        <f t="shared" si="82"/>
        <v/>
      </c>
      <c r="S84" s="9" t="str">
        <f t="shared" si="82"/>
        <v/>
      </c>
      <c r="T84" s="9" t="str">
        <f t="shared" si="82"/>
        <v/>
      </c>
      <c r="U84" s="9" t="str">
        <f t="shared" si="82"/>
        <v/>
      </c>
      <c r="V84" s="9" t="str">
        <f t="shared" si="82"/>
        <v/>
      </c>
      <c r="W84" s="9" t="str">
        <f t="shared" si="82"/>
        <v/>
      </c>
      <c r="X84" s="9" t="str">
        <f t="shared" si="82"/>
        <v/>
      </c>
      <c r="Y84" s="9" t="str">
        <f t="shared" si="82"/>
        <v/>
      </c>
      <c r="Z84" s="9" t="str">
        <f t="shared" si="82"/>
        <v/>
      </c>
      <c r="AA84" s="9" t="str">
        <f t="shared" si="82"/>
        <v/>
      </c>
      <c r="AB84" s="9" t="str">
        <f t="shared" si="82"/>
        <v/>
      </c>
      <c r="AC84" s="9" t="str">
        <f t="shared" si="82"/>
        <v/>
      </c>
      <c r="AD84" s="9" t="str">
        <f t="shared" si="82"/>
        <v/>
      </c>
      <c r="AE84" s="9"/>
      <c r="AF84" s="9" t="str">
        <f t="shared" ref="AF84:AM85" si="83">IF(AF$1=0,"",IF($A84="","",1*AF$1))</f>
        <v/>
      </c>
      <c r="AG84" s="9" t="str">
        <f t="shared" si="83"/>
        <v/>
      </c>
      <c r="AH84" s="9" t="str">
        <f t="shared" si="83"/>
        <v/>
      </c>
      <c r="AI84" s="9" t="str">
        <f t="shared" si="83"/>
        <v/>
      </c>
      <c r="AJ84" s="9" t="str">
        <f t="shared" si="83"/>
        <v/>
      </c>
      <c r="AK84" s="9" t="str">
        <f t="shared" si="83"/>
        <v/>
      </c>
      <c r="AL84" s="9" t="str">
        <f t="shared" si="83"/>
        <v/>
      </c>
      <c r="AM84" s="9" t="str">
        <f t="shared" si="83"/>
        <v/>
      </c>
      <c r="AN84" s="9"/>
      <c r="AO84" s="9" t="str">
        <f t="shared" ref="AO84:AP84" si="84">IF(AO$1=0,"",IF($A84="","",1*AO$1))</f>
        <v/>
      </c>
      <c r="AP84" s="9" t="str">
        <f t="shared" si="84"/>
        <v/>
      </c>
      <c r="AZ84" s="9">
        <f t="shared" si="61"/>
        <v>0</v>
      </c>
      <c r="BA84" s="9" t="str">
        <f t="shared" si="62"/>
        <v/>
      </c>
      <c r="BB84" s="23" t="str">
        <f t="shared" si="63"/>
        <v/>
      </c>
      <c r="BC84" s="23" t="str">
        <f t="shared" si="64"/>
        <v/>
      </c>
    </row>
    <row r="85" spans="1:55" s="10" customFormat="1" ht="69.95" customHeight="1">
      <c r="A85" s="10" t="str">
        <f>IF(CONTROL!$C$21='LISTA ARTICULOS'!F85,'LISTA ARTICULOS'!F85,"")</f>
        <v/>
      </c>
      <c r="B85" s="15" t="s">
        <v>166</v>
      </c>
      <c r="C85" s="6"/>
      <c r="D85" s="6"/>
      <c r="E85" s="7" t="s">
        <v>167</v>
      </c>
      <c r="F85" s="14" t="s">
        <v>307</v>
      </c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 t="str">
        <f t="shared" ref="AE85" si="85">IF(AE$1=0,"",IF($A85="","",1*AE$1))</f>
        <v/>
      </c>
      <c r="AF85" s="9" t="str">
        <f t="shared" si="83"/>
        <v/>
      </c>
      <c r="AG85" s="9"/>
      <c r="AH85" s="9"/>
      <c r="AI85" s="9"/>
      <c r="AJ85" s="9"/>
      <c r="AK85" s="9"/>
      <c r="AL85" s="9"/>
      <c r="AM85" s="9"/>
      <c r="AN85" s="9" t="str">
        <f t="shared" si="71"/>
        <v/>
      </c>
      <c r="AO85" s="9"/>
      <c r="AP85" s="9"/>
      <c r="AZ85" s="9">
        <f t="shared" si="61"/>
        <v>0</v>
      </c>
      <c r="BA85" s="9" t="str">
        <f t="shared" si="62"/>
        <v/>
      </c>
      <c r="BB85" s="23" t="str">
        <f t="shared" si="63"/>
        <v/>
      </c>
      <c r="BC85" s="23" t="str">
        <f t="shared" si="64"/>
        <v/>
      </c>
    </row>
    <row r="86" spans="1:55" s="10" customFormat="1" ht="69.95" customHeight="1">
      <c r="A86" s="10" t="str">
        <f>IF(CONTROL!$C$21='LISTA ARTICULOS'!F86,'LISTA ARTICULOS'!F86,"")</f>
        <v/>
      </c>
      <c r="B86" s="15" t="s">
        <v>168</v>
      </c>
      <c r="C86" s="6"/>
      <c r="D86" s="6"/>
      <c r="E86" s="7" t="s">
        <v>169</v>
      </c>
      <c r="F86" s="14" t="s">
        <v>307</v>
      </c>
      <c r="G86" s="9" t="str">
        <f t="shared" ref="G86:AD86" si="86">IF(G$1=0,"",IF($A86="","",1*G$1))</f>
        <v/>
      </c>
      <c r="H86" s="9" t="str">
        <f t="shared" si="86"/>
        <v/>
      </c>
      <c r="I86" s="9" t="str">
        <f t="shared" si="86"/>
        <v/>
      </c>
      <c r="J86" s="9" t="str">
        <f t="shared" si="86"/>
        <v/>
      </c>
      <c r="K86" s="9" t="str">
        <f t="shared" si="86"/>
        <v/>
      </c>
      <c r="L86" s="9" t="str">
        <f t="shared" si="86"/>
        <v/>
      </c>
      <c r="M86" s="9" t="str">
        <f t="shared" si="86"/>
        <v/>
      </c>
      <c r="N86" s="9" t="str">
        <f t="shared" si="86"/>
        <v/>
      </c>
      <c r="O86" s="9" t="str">
        <f t="shared" si="86"/>
        <v/>
      </c>
      <c r="P86" s="9" t="str">
        <f t="shared" si="86"/>
        <v/>
      </c>
      <c r="Q86" s="9" t="str">
        <f t="shared" si="86"/>
        <v/>
      </c>
      <c r="R86" s="9" t="str">
        <f t="shared" si="86"/>
        <v/>
      </c>
      <c r="S86" s="9" t="str">
        <f t="shared" si="86"/>
        <v/>
      </c>
      <c r="T86" s="9" t="str">
        <f t="shared" si="86"/>
        <v/>
      </c>
      <c r="U86" s="9" t="str">
        <f t="shared" si="86"/>
        <v/>
      </c>
      <c r="V86" s="9" t="str">
        <f t="shared" si="86"/>
        <v/>
      </c>
      <c r="W86" s="9" t="str">
        <f t="shared" si="86"/>
        <v/>
      </c>
      <c r="X86" s="9" t="str">
        <f t="shared" si="86"/>
        <v/>
      </c>
      <c r="Y86" s="9" t="str">
        <f t="shared" si="86"/>
        <v/>
      </c>
      <c r="Z86" s="9" t="str">
        <f t="shared" si="86"/>
        <v/>
      </c>
      <c r="AA86" s="9" t="str">
        <f t="shared" si="86"/>
        <v/>
      </c>
      <c r="AB86" s="9" t="str">
        <f t="shared" si="86"/>
        <v/>
      </c>
      <c r="AC86" s="9" t="str">
        <f t="shared" si="86"/>
        <v/>
      </c>
      <c r="AD86" s="9" t="str">
        <f t="shared" si="86"/>
        <v/>
      </c>
      <c r="AE86" s="9"/>
      <c r="AF86" s="9" t="str">
        <f t="shared" ref="AF86:AM87" si="87">IF(AF$1=0,"",IF($A86="","",1*AF$1))</f>
        <v/>
      </c>
      <c r="AG86" s="9" t="str">
        <f t="shared" si="87"/>
        <v/>
      </c>
      <c r="AH86" s="9" t="str">
        <f t="shared" si="87"/>
        <v/>
      </c>
      <c r="AI86" s="9" t="str">
        <f t="shared" si="87"/>
        <v/>
      </c>
      <c r="AJ86" s="9" t="str">
        <f t="shared" si="87"/>
        <v/>
      </c>
      <c r="AK86" s="9" t="str">
        <f t="shared" si="87"/>
        <v/>
      </c>
      <c r="AL86" s="9" t="str">
        <f t="shared" si="87"/>
        <v/>
      </c>
      <c r="AM86" s="9" t="str">
        <f t="shared" si="87"/>
        <v/>
      </c>
      <c r="AN86" s="9"/>
      <c r="AO86" s="9" t="str">
        <f t="shared" ref="AO86:AP86" si="88">IF(AO$1=0,"",IF($A86="","",1*AO$1))</f>
        <v/>
      </c>
      <c r="AP86" s="9" t="str">
        <f t="shared" si="88"/>
        <v/>
      </c>
      <c r="AZ86" s="9">
        <f t="shared" si="61"/>
        <v>0</v>
      </c>
      <c r="BA86" s="9" t="str">
        <f t="shared" si="62"/>
        <v/>
      </c>
      <c r="BB86" s="23" t="str">
        <f t="shared" si="63"/>
        <v/>
      </c>
      <c r="BC86" s="23" t="str">
        <f t="shared" si="64"/>
        <v/>
      </c>
    </row>
    <row r="87" spans="1:55" s="10" customFormat="1" ht="69.95" customHeight="1">
      <c r="A87" s="10" t="str">
        <f>IF(CONTROL!$C$21='LISTA ARTICULOS'!F87,'LISTA ARTICULOS'!F87,"")</f>
        <v/>
      </c>
      <c r="B87" s="15" t="s">
        <v>170</v>
      </c>
      <c r="C87" s="6"/>
      <c r="D87" s="6"/>
      <c r="E87" s="7" t="s">
        <v>171</v>
      </c>
      <c r="F87" s="14" t="s">
        <v>305</v>
      </c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 t="str">
        <f t="shared" ref="AE87" si="89">IF(AE$1=0,"",IF($A87="","",1*AE$1))</f>
        <v/>
      </c>
      <c r="AF87" s="9" t="str">
        <f t="shared" si="87"/>
        <v/>
      </c>
      <c r="AG87" s="9"/>
      <c r="AH87" s="9"/>
      <c r="AI87" s="9"/>
      <c r="AJ87" s="9"/>
      <c r="AK87" s="9"/>
      <c r="AL87" s="9"/>
      <c r="AM87" s="9"/>
      <c r="AN87" s="9" t="str">
        <f t="shared" si="71"/>
        <v/>
      </c>
      <c r="AO87" s="9"/>
      <c r="AP87" s="9"/>
      <c r="AZ87" s="9">
        <f t="shared" si="61"/>
        <v>0</v>
      </c>
      <c r="BA87" s="9" t="str">
        <f t="shared" si="62"/>
        <v/>
      </c>
      <c r="BB87" s="23" t="str">
        <f t="shared" si="63"/>
        <v/>
      </c>
      <c r="BC87" s="23" t="str">
        <f t="shared" si="64"/>
        <v/>
      </c>
    </row>
    <row r="88" spans="1:55" s="10" customFormat="1" ht="69.95" customHeight="1">
      <c r="A88" s="10" t="str">
        <f>IF(CONTROL!$C$21='LISTA ARTICULOS'!F88,'LISTA ARTICULOS'!F88,"")</f>
        <v/>
      </c>
      <c r="B88" s="15" t="s">
        <v>172</v>
      </c>
      <c r="C88" s="6"/>
      <c r="D88" s="6"/>
      <c r="E88" s="7" t="s">
        <v>173</v>
      </c>
      <c r="F88" s="14" t="s">
        <v>305</v>
      </c>
      <c r="G88" s="9" t="str">
        <f t="shared" ref="G88:AD88" si="90">IF(G$1=0,"",IF($A88="","",1*G$1))</f>
        <v/>
      </c>
      <c r="H88" s="9" t="str">
        <f t="shared" si="90"/>
        <v/>
      </c>
      <c r="I88" s="9" t="str">
        <f t="shared" si="90"/>
        <v/>
      </c>
      <c r="J88" s="9" t="str">
        <f t="shared" si="90"/>
        <v/>
      </c>
      <c r="K88" s="9" t="str">
        <f t="shared" si="90"/>
        <v/>
      </c>
      <c r="L88" s="9" t="str">
        <f t="shared" si="90"/>
        <v/>
      </c>
      <c r="M88" s="9" t="str">
        <f t="shared" si="90"/>
        <v/>
      </c>
      <c r="N88" s="9" t="str">
        <f t="shared" si="90"/>
        <v/>
      </c>
      <c r="O88" s="9" t="str">
        <f t="shared" si="90"/>
        <v/>
      </c>
      <c r="P88" s="9" t="str">
        <f t="shared" si="90"/>
        <v/>
      </c>
      <c r="Q88" s="9" t="str">
        <f t="shared" si="90"/>
        <v/>
      </c>
      <c r="R88" s="9" t="str">
        <f t="shared" si="90"/>
        <v/>
      </c>
      <c r="S88" s="9" t="str">
        <f t="shared" si="90"/>
        <v/>
      </c>
      <c r="T88" s="9" t="str">
        <f t="shared" si="90"/>
        <v/>
      </c>
      <c r="U88" s="9" t="str">
        <f t="shared" si="90"/>
        <v/>
      </c>
      <c r="V88" s="9" t="str">
        <f t="shared" si="90"/>
        <v/>
      </c>
      <c r="W88" s="9" t="str">
        <f t="shared" si="90"/>
        <v/>
      </c>
      <c r="X88" s="9" t="str">
        <f t="shared" si="90"/>
        <v/>
      </c>
      <c r="Y88" s="9" t="str">
        <f t="shared" si="90"/>
        <v/>
      </c>
      <c r="Z88" s="9" t="str">
        <f t="shared" si="90"/>
        <v/>
      </c>
      <c r="AA88" s="9" t="str">
        <f t="shared" si="90"/>
        <v/>
      </c>
      <c r="AB88" s="9" t="str">
        <f t="shared" si="90"/>
        <v/>
      </c>
      <c r="AC88" s="9" t="str">
        <f t="shared" si="90"/>
        <v/>
      </c>
      <c r="AD88" s="9" t="str">
        <f t="shared" si="90"/>
        <v/>
      </c>
      <c r="AE88" s="9"/>
      <c r="AF88" s="9" t="str">
        <f t="shared" ref="AF88:AM89" si="91">IF(AF$1=0,"",IF($A88="","",1*AF$1))</f>
        <v/>
      </c>
      <c r="AG88" s="9" t="str">
        <f t="shared" si="91"/>
        <v/>
      </c>
      <c r="AH88" s="9" t="str">
        <f t="shared" si="91"/>
        <v/>
      </c>
      <c r="AI88" s="9" t="str">
        <f t="shared" si="91"/>
        <v/>
      </c>
      <c r="AJ88" s="9" t="str">
        <f t="shared" si="91"/>
        <v/>
      </c>
      <c r="AK88" s="9" t="str">
        <f t="shared" si="91"/>
        <v/>
      </c>
      <c r="AL88" s="9" t="str">
        <f t="shared" si="91"/>
        <v/>
      </c>
      <c r="AM88" s="9" t="str">
        <f t="shared" si="91"/>
        <v/>
      </c>
      <c r="AN88" s="9"/>
      <c r="AO88" s="9" t="str">
        <f t="shared" ref="AO88:AP88" si="92">IF(AO$1=0,"",IF($A88="","",1*AO$1))</f>
        <v/>
      </c>
      <c r="AP88" s="9" t="str">
        <f t="shared" si="92"/>
        <v/>
      </c>
      <c r="AZ88" s="9">
        <f t="shared" si="61"/>
        <v>0</v>
      </c>
      <c r="BA88" s="9" t="str">
        <f t="shared" si="62"/>
        <v/>
      </c>
      <c r="BB88" s="23" t="str">
        <f t="shared" si="63"/>
        <v/>
      </c>
      <c r="BC88" s="23" t="str">
        <f t="shared" si="64"/>
        <v/>
      </c>
    </row>
    <row r="89" spans="1:55" s="10" customFormat="1" ht="69.95" customHeight="1">
      <c r="A89" s="10" t="str">
        <f>IF(CONTROL!$C$21='LISTA ARTICULOS'!F89,'LISTA ARTICULOS'!F89,"")</f>
        <v/>
      </c>
      <c r="B89" s="15" t="s">
        <v>174</v>
      </c>
      <c r="C89" s="6"/>
      <c r="D89" s="6"/>
      <c r="E89" s="7" t="s">
        <v>175</v>
      </c>
      <c r="F89" s="14" t="s">
        <v>314</v>
      </c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 t="str">
        <f t="shared" ref="AE89" si="93">IF(AE$1=0,"",IF($A89="","",1*AE$1))</f>
        <v/>
      </c>
      <c r="AF89" s="9" t="str">
        <f t="shared" si="91"/>
        <v/>
      </c>
      <c r="AG89" s="9"/>
      <c r="AH89" s="9"/>
      <c r="AI89" s="9"/>
      <c r="AJ89" s="9"/>
      <c r="AK89" s="9"/>
      <c r="AL89" s="9"/>
      <c r="AM89" s="9"/>
      <c r="AN89" s="9" t="str">
        <f t="shared" si="71"/>
        <v/>
      </c>
      <c r="AO89" s="9"/>
      <c r="AP89" s="9"/>
      <c r="AZ89" s="9">
        <f t="shared" si="61"/>
        <v>0</v>
      </c>
      <c r="BA89" s="9" t="str">
        <f t="shared" si="62"/>
        <v/>
      </c>
      <c r="BB89" s="23" t="str">
        <f t="shared" si="63"/>
        <v/>
      </c>
      <c r="BC89" s="23" t="str">
        <f t="shared" si="64"/>
        <v/>
      </c>
    </row>
    <row r="90" spans="1:55" s="10" customFormat="1" ht="69.95" customHeight="1">
      <c r="A90" s="10" t="str">
        <f>IF(CONTROL!$C$21='LISTA ARTICULOS'!F90,'LISTA ARTICULOS'!F90,"")</f>
        <v/>
      </c>
      <c r="B90" s="15" t="s">
        <v>176</v>
      </c>
      <c r="C90" s="6"/>
      <c r="D90" s="6"/>
      <c r="E90" s="7" t="s">
        <v>177</v>
      </c>
      <c r="F90" s="14" t="s">
        <v>314</v>
      </c>
      <c r="G90" s="9" t="str">
        <f t="shared" ref="G90:AD90" si="94">IF(G$1=0,"",IF($A90="","",1*G$1))</f>
        <v/>
      </c>
      <c r="H90" s="9" t="str">
        <f t="shared" si="94"/>
        <v/>
      </c>
      <c r="I90" s="9" t="str">
        <f t="shared" si="94"/>
        <v/>
      </c>
      <c r="J90" s="9" t="str">
        <f t="shared" si="94"/>
        <v/>
      </c>
      <c r="K90" s="9" t="str">
        <f t="shared" si="94"/>
        <v/>
      </c>
      <c r="L90" s="9" t="str">
        <f t="shared" si="94"/>
        <v/>
      </c>
      <c r="M90" s="9" t="str">
        <f t="shared" si="94"/>
        <v/>
      </c>
      <c r="N90" s="9" t="str">
        <f t="shared" si="94"/>
        <v/>
      </c>
      <c r="O90" s="9" t="str">
        <f t="shared" si="94"/>
        <v/>
      </c>
      <c r="P90" s="9" t="str">
        <f t="shared" si="94"/>
        <v/>
      </c>
      <c r="Q90" s="9" t="str">
        <f t="shared" si="94"/>
        <v/>
      </c>
      <c r="R90" s="9" t="str">
        <f t="shared" si="94"/>
        <v/>
      </c>
      <c r="S90" s="9" t="str">
        <f t="shared" si="94"/>
        <v/>
      </c>
      <c r="T90" s="9" t="str">
        <f t="shared" si="94"/>
        <v/>
      </c>
      <c r="U90" s="9" t="str">
        <f t="shared" si="94"/>
        <v/>
      </c>
      <c r="V90" s="9" t="str">
        <f t="shared" si="94"/>
        <v/>
      </c>
      <c r="W90" s="9" t="str">
        <f t="shared" si="94"/>
        <v/>
      </c>
      <c r="X90" s="9" t="str">
        <f t="shared" si="94"/>
        <v/>
      </c>
      <c r="Y90" s="9" t="str">
        <f t="shared" si="94"/>
        <v/>
      </c>
      <c r="Z90" s="9" t="str">
        <f t="shared" si="94"/>
        <v/>
      </c>
      <c r="AA90" s="9" t="str">
        <f t="shared" si="94"/>
        <v/>
      </c>
      <c r="AB90" s="9" t="str">
        <f t="shared" si="94"/>
        <v/>
      </c>
      <c r="AC90" s="9" t="str">
        <f t="shared" si="94"/>
        <v/>
      </c>
      <c r="AD90" s="9" t="str">
        <f t="shared" si="94"/>
        <v/>
      </c>
      <c r="AE90" s="9"/>
      <c r="AF90" s="9" t="str">
        <f t="shared" ref="AF90:AM91" si="95">IF(AF$1=0,"",IF($A90="","",1*AF$1))</f>
        <v/>
      </c>
      <c r="AG90" s="9" t="str">
        <f t="shared" si="95"/>
        <v/>
      </c>
      <c r="AH90" s="9" t="str">
        <f t="shared" si="95"/>
        <v/>
      </c>
      <c r="AI90" s="9" t="str">
        <f t="shared" si="95"/>
        <v/>
      </c>
      <c r="AJ90" s="9" t="str">
        <f t="shared" si="95"/>
        <v/>
      </c>
      <c r="AK90" s="9" t="str">
        <f t="shared" si="95"/>
        <v/>
      </c>
      <c r="AL90" s="9" t="str">
        <f t="shared" si="95"/>
        <v/>
      </c>
      <c r="AM90" s="9" t="str">
        <f t="shared" si="95"/>
        <v/>
      </c>
      <c r="AN90" s="9"/>
      <c r="AO90" s="9" t="str">
        <f t="shared" ref="AO90:AP90" si="96">IF(AO$1=0,"",IF($A90="","",1*AO$1))</f>
        <v/>
      </c>
      <c r="AP90" s="9" t="str">
        <f t="shared" si="96"/>
        <v/>
      </c>
      <c r="AZ90" s="9">
        <f t="shared" si="61"/>
        <v>0</v>
      </c>
      <c r="BA90" s="9" t="str">
        <f t="shared" si="62"/>
        <v/>
      </c>
      <c r="BB90" s="23" t="str">
        <f t="shared" si="63"/>
        <v/>
      </c>
      <c r="BC90" s="23" t="str">
        <f t="shared" si="64"/>
        <v/>
      </c>
    </row>
    <row r="91" spans="1:55" s="10" customFormat="1" ht="69.95" customHeight="1">
      <c r="A91" s="10" t="str">
        <f>IF(CONTROL!$C$21='LISTA ARTICULOS'!F91,'LISTA ARTICULOS'!F91,"")</f>
        <v/>
      </c>
      <c r="B91" s="15" t="s">
        <v>178</v>
      </c>
      <c r="C91" s="6"/>
      <c r="D91" s="6"/>
      <c r="E91" s="7" t="s">
        <v>179</v>
      </c>
      <c r="F91" s="14" t="s">
        <v>362</v>
      </c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 t="str">
        <f t="shared" ref="AE91" si="97">IF(AE$1=0,"",IF($A91="","",1*AE$1))</f>
        <v/>
      </c>
      <c r="AF91" s="9" t="str">
        <f t="shared" si="95"/>
        <v/>
      </c>
      <c r="AG91" s="9"/>
      <c r="AH91" s="9"/>
      <c r="AI91" s="9"/>
      <c r="AJ91" s="9"/>
      <c r="AK91" s="9"/>
      <c r="AL91" s="9"/>
      <c r="AM91" s="9"/>
      <c r="AN91" s="9" t="str">
        <f t="shared" si="71"/>
        <v/>
      </c>
      <c r="AO91" s="9"/>
      <c r="AP91" s="9"/>
      <c r="AZ91" s="9">
        <f t="shared" si="61"/>
        <v>0</v>
      </c>
      <c r="BA91" s="9" t="str">
        <f t="shared" si="62"/>
        <v/>
      </c>
      <c r="BB91" s="23" t="str">
        <f t="shared" si="63"/>
        <v/>
      </c>
      <c r="BC91" s="23" t="str">
        <f t="shared" si="64"/>
        <v/>
      </c>
    </row>
    <row r="92" spans="1:55" s="10" customFormat="1" ht="69.95" customHeight="1">
      <c r="A92" s="10" t="str">
        <f>IF(CONTROL!$C$21='LISTA ARTICULOS'!F92,'LISTA ARTICULOS'!F92,"")</f>
        <v/>
      </c>
      <c r="B92" s="15" t="s">
        <v>180</v>
      </c>
      <c r="C92" s="6"/>
      <c r="D92" s="6"/>
      <c r="E92" s="7" t="s">
        <v>181</v>
      </c>
      <c r="F92" s="14" t="s">
        <v>362</v>
      </c>
      <c r="G92" s="9" t="str">
        <f t="shared" ref="G92:AD92" si="98">IF(G$1=0,"",IF($A92="","",1*G$1))</f>
        <v/>
      </c>
      <c r="H92" s="9" t="str">
        <f t="shared" si="98"/>
        <v/>
      </c>
      <c r="I92" s="9" t="str">
        <f t="shared" si="98"/>
        <v/>
      </c>
      <c r="J92" s="9" t="str">
        <f t="shared" si="98"/>
        <v/>
      </c>
      <c r="K92" s="9" t="str">
        <f t="shared" si="98"/>
        <v/>
      </c>
      <c r="L92" s="9" t="str">
        <f t="shared" si="98"/>
        <v/>
      </c>
      <c r="M92" s="9" t="str">
        <f t="shared" si="98"/>
        <v/>
      </c>
      <c r="N92" s="9" t="str">
        <f t="shared" si="98"/>
        <v/>
      </c>
      <c r="O92" s="9" t="str">
        <f t="shared" si="98"/>
        <v/>
      </c>
      <c r="P92" s="9" t="str">
        <f t="shared" si="98"/>
        <v/>
      </c>
      <c r="Q92" s="9" t="str">
        <f t="shared" si="98"/>
        <v/>
      </c>
      <c r="R92" s="9" t="str">
        <f t="shared" si="98"/>
        <v/>
      </c>
      <c r="S92" s="9" t="str">
        <f t="shared" si="98"/>
        <v/>
      </c>
      <c r="T92" s="9" t="str">
        <f t="shared" si="98"/>
        <v/>
      </c>
      <c r="U92" s="9" t="str">
        <f t="shared" si="98"/>
        <v/>
      </c>
      <c r="V92" s="9" t="str">
        <f t="shared" si="98"/>
        <v/>
      </c>
      <c r="W92" s="9" t="str">
        <f t="shared" si="98"/>
        <v/>
      </c>
      <c r="X92" s="9" t="str">
        <f t="shared" si="98"/>
        <v/>
      </c>
      <c r="Y92" s="9" t="str">
        <f t="shared" si="98"/>
        <v/>
      </c>
      <c r="Z92" s="9" t="str">
        <f t="shared" si="98"/>
        <v/>
      </c>
      <c r="AA92" s="9" t="str">
        <f t="shared" si="98"/>
        <v/>
      </c>
      <c r="AB92" s="9" t="str">
        <f t="shared" si="98"/>
        <v/>
      </c>
      <c r="AC92" s="9" t="str">
        <f t="shared" si="98"/>
        <v/>
      </c>
      <c r="AD92" s="9" t="str">
        <f t="shared" si="98"/>
        <v/>
      </c>
      <c r="AE92" s="9"/>
      <c r="AF92" s="9" t="str">
        <f t="shared" ref="AF92:AM93" si="99">IF(AF$1=0,"",IF($A92="","",1*AF$1))</f>
        <v/>
      </c>
      <c r="AG92" s="9" t="str">
        <f t="shared" si="99"/>
        <v/>
      </c>
      <c r="AH92" s="9" t="str">
        <f t="shared" si="99"/>
        <v/>
      </c>
      <c r="AI92" s="9" t="str">
        <f t="shared" si="99"/>
        <v/>
      </c>
      <c r="AJ92" s="9" t="str">
        <f t="shared" si="99"/>
        <v/>
      </c>
      <c r="AK92" s="9" t="str">
        <f t="shared" si="99"/>
        <v/>
      </c>
      <c r="AL92" s="9" t="str">
        <f t="shared" si="99"/>
        <v/>
      </c>
      <c r="AM92" s="9" t="str">
        <f t="shared" si="99"/>
        <v/>
      </c>
      <c r="AN92" s="9"/>
      <c r="AO92" s="9" t="str">
        <f t="shared" ref="AO92:AP92" si="100">IF(AO$1=0,"",IF($A92="","",1*AO$1))</f>
        <v/>
      </c>
      <c r="AP92" s="9" t="str">
        <f t="shared" si="100"/>
        <v/>
      </c>
      <c r="AZ92" s="9">
        <f t="shared" si="61"/>
        <v>0</v>
      </c>
      <c r="BA92" s="9" t="str">
        <f t="shared" si="62"/>
        <v/>
      </c>
      <c r="BB92" s="23" t="str">
        <f t="shared" si="63"/>
        <v/>
      </c>
      <c r="BC92" s="23" t="str">
        <f t="shared" si="64"/>
        <v/>
      </c>
    </row>
    <row r="93" spans="1:55" s="10" customFormat="1" ht="69.95" customHeight="1">
      <c r="A93" s="10" t="str">
        <f>IF(CONTROL!$C$21='LISTA ARTICULOS'!F93,'LISTA ARTICULOS'!F93,"")</f>
        <v/>
      </c>
      <c r="B93" s="15" t="s">
        <v>182</v>
      </c>
      <c r="C93" s="6"/>
      <c r="D93" s="6"/>
      <c r="E93" s="7" t="s">
        <v>183</v>
      </c>
      <c r="F93" s="14" t="s">
        <v>315</v>
      </c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 t="str">
        <f t="shared" ref="AE93" si="101">IF(AE$1=0,"",IF($A93="","",1*AE$1))</f>
        <v/>
      </c>
      <c r="AF93" s="9" t="str">
        <f t="shared" si="99"/>
        <v/>
      </c>
      <c r="AG93" s="9"/>
      <c r="AH93" s="9"/>
      <c r="AI93" s="9"/>
      <c r="AJ93" s="9"/>
      <c r="AK93" s="9"/>
      <c r="AL93" s="9"/>
      <c r="AM93" s="9"/>
      <c r="AN93" s="9" t="str">
        <f t="shared" si="71"/>
        <v/>
      </c>
      <c r="AO93" s="9"/>
      <c r="AP93" s="9"/>
      <c r="AZ93" s="9">
        <f t="shared" si="61"/>
        <v>0</v>
      </c>
      <c r="BA93" s="9" t="str">
        <f t="shared" si="62"/>
        <v/>
      </c>
      <c r="BB93" s="23" t="str">
        <f t="shared" si="63"/>
        <v/>
      </c>
      <c r="BC93" s="23" t="str">
        <f t="shared" si="64"/>
        <v/>
      </c>
    </row>
    <row r="94" spans="1:55" s="10" customFormat="1" ht="69.95" customHeight="1">
      <c r="A94" s="10" t="str">
        <f>IF(CONTROL!$C$21='LISTA ARTICULOS'!F94,'LISTA ARTICULOS'!F94,"")</f>
        <v/>
      </c>
      <c r="B94" s="15" t="s">
        <v>184</v>
      </c>
      <c r="C94" s="6"/>
      <c r="D94" s="6"/>
      <c r="E94" s="7" t="s">
        <v>185</v>
      </c>
      <c r="F94" s="14" t="s">
        <v>315</v>
      </c>
      <c r="G94" s="9" t="str">
        <f t="shared" ref="G94:AD94" si="102">IF(G$1=0,"",IF($A94="","",1*G$1))</f>
        <v/>
      </c>
      <c r="H94" s="9" t="str">
        <f t="shared" si="102"/>
        <v/>
      </c>
      <c r="I94" s="9" t="str">
        <f t="shared" si="102"/>
        <v/>
      </c>
      <c r="J94" s="9" t="str">
        <f t="shared" si="102"/>
        <v/>
      </c>
      <c r="K94" s="9" t="str">
        <f t="shared" si="102"/>
        <v/>
      </c>
      <c r="L94" s="9" t="str">
        <f t="shared" si="102"/>
        <v/>
      </c>
      <c r="M94" s="9" t="str">
        <f t="shared" si="102"/>
        <v/>
      </c>
      <c r="N94" s="9" t="str">
        <f t="shared" si="102"/>
        <v/>
      </c>
      <c r="O94" s="9" t="str">
        <f t="shared" si="102"/>
        <v/>
      </c>
      <c r="P94" s="9" t="str">
        <f t="shared" si="102"/>
        <v/>
      </c>
      <c r="Q94" s="9" t="str">
        <f t="shared" si="102"/>
        <v/>
      </c>
      <c r="R94" s="9" t="str">
        <f t="shared" si="102"/>
        <v/>
      </c>
      <c r="S94" s="9" t="str">
        <f t="shared" si="102"/>
        <v/>
      </c>
      <c r="T94" s="9" t="str">
        <f t="shared" si="102"/>
        <v/>
      </c>
      <c r="U94" s="9" t="str">
        <f t="shared" si="102"/>
        <v/>
      </c>
      <c r="V94" s="9" t="str">
        <f t="shared" si="102"/>
        <v/>
      </c>
      <c r="W94" s="9" t="str">
        <f t="shared" si="102"/>
        <v/>
      </c>
      <c r="X94" s="9" t="str">
        <f t="shared" si="102"/>
        <v/>
      </c>
      <c r="Y94" s="9" t="str">
        <f t="shared" si="102"/>
        <v/>
      </c>
      <c r="Z94" s="9" t="str">
        <f t="shared" si="102"/>
        <v/>
      </c>
      <c r="AA94" s="9" t="str">
        <f t="shared" si="102"/>
        <v/>
      </c>
      <c r="AB94" s="9" t="str">
        <f t="shared" si="102"/>
        <v/>
      </c>
      <c r="AC94" s="9" t="str">
        <f t="shared" si="102"/>
        <v/>
      </c>
      <c r="AD94" s="9" t="str">
        <f t="shared" si="102"/>
        <v/>
      </c>
      <c r="AE94" s="9"/>
      <c r="AF94" s="9" t="str">
        <f t="shared" ref="AF94:AM95" si="103">IF(AF$1=0,"",IF($A94="","",1*AF$1))</f>
        <v/>
      </c>
      <c r="AG94" s="9" t="str">
        <f t="shared" si="103"/>
        <v/>
      </c>
      <c r="AH94" s="9" t="str">
        <f t="shared" si="103"/>
        <v/>
      </c>
      <c r="AI94" s="9" t="str">
        <f t="shared" si="103"/>
        <v/>
      </c>
      <c r="AJ94" s="9" t="str">
        <f t="shared" si="103"/>
        <v/>
      </c>
      <c r="AK94" s="9" t="str">
        <f t="shared" si="103"/>
        <v/>
      </c>
      <c r="AL94" s="9" t="str">
        <f t="shared" si="103"/>
        <v/>
      </c>
      <c r="AM94" s="9" t="str">
        <f t="shared" si="103"/>
        <v/>
      </c>
      <c r="AN94" s="9"/>
      <c r="AO94" s="9" t="str">
        <f t="shared" ref="AO94:AP94" si="104">IF(AO$1=0,"",IF($A94="","",1*AO$1))</f>
        <v/>
      </c>
      <c r="AP94" s="9" t="str">
        <f t="shared" si="104"/>
        <v/>
      </c>
      <c r="AZ94" s="9">
        <f t="shared" si="61"/>
        <v>0</v>
      </c>
      <c r="BA94" s="9" t="str">
        <f t="shared" si="62"/>
        <v/>
      </c>
      <c r="BB94" s="23" t="str">
        <f t="shared" si="63"/>
        <v/>
      </c>
      <c r="BC94" s="23" t="str">
        <f t="shared" si="64"/>
        <v/>
      </c>
    </row>
    <row r="95" spans="1:55" s="10" customFormat="1" ht="69.95" customHeight="1">
      <c r="A95" s="10" t="str">
        <f>IF(CONTROL!$C$21='LISTA ARTICULOS'!F95,'LISTA ARTICULOS'!F95,"")</f>
        <v/>
      </c>
      <c r="B95" s="15" t="s">
        <v>186</v>
      </c>
      <c r="C95" s="6"/>
      <c r="D95" s="6"/>
      <c r="E95" s="7" t="s">
        <v>187</v>
      </c>
      <c r="F95" s="14" t="s">
        <v>364</v>
      </c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 t="str">
        <f t="shared" ref="AE95" si="105">IF(AE$1=0,"",IF($A95="","",1*AE$1))</f>
        <v/>
      </c>
      <c r="AF95" s="9" t="str">
        <f t="shared" si="103"/>
        <v/>
      </c>
      <c r="AG95" s="9"/>
      <c r="AH95" s="9"/>
      <c r="AI95" s="9"/>
      <c r="AJ95" s="9"/>
      <c r="AK95" s="9"/>
      <c r="AL95" s="9"/>
      <c r="AM95" s="9"/>
      <c r="AN95" s="9" t="str">
        <f t="shared" si="71"/>
        <v/>
      </c>
      <c r="AO95" s="9"/>
      <c r="AP95" s="9"/>
      <c r="AZ95" s="9">
        <f t="shared" si="61"/>
        <v>0</v>
      </c>
      <c r="BA95" s="9" t="str">
        <f t="shared" si="62"/>
        <v/>
      </c>
      <c r="BB95" s="23" t="str">
        <f t="shared" si="63"/>
        <v/>
      </c>
      <c r="BC95" s="23" t="str">
        <f t="shared" si="64"/>
        <v/>
      </c>
    </row>
    <row r="96" spans="1:55" s="10" customFormat="1" ht="69.95" customHeight="1">
      <c r="A96" s="10" t="str">
        <f>IF(CONTROL!$C$21='LISTA ARTICULOS'!F96,'LISTA ARTICULOS'!F96,"")</f>
        <v/>
      </c>
      <c r="B96" s="15" t="s">
        <v>188</v>
      </c>
      <c r="C96" s="6"/>
      <c r="D96" s="6"/>
      <c r="E96" s="7" t="s">
        <v>189</v>
      </c>
      <c r="F96" s="14" t="s">
        <v>364</v>
      </c>
      <c r="G96" s="9" t="str">
        <f t="shared" ref="G96:AD96" si="106">IF(G$1=0,"",IF($A96="","",1*G$1))</f>
        <v/>
      </c>
      <c r="H96" s="9" t="str">
        <f t="shared" si="106"/>
        <v/>
      </c>
      <c r="I96" s="9" t="str">
        <f t="shared" si="106"/>
        <v/>
      </c>
      <c r="J96" s="9" t="str">
        <f t="shared" si="106"/>
        <v/>
      </c>
      <c r="K96" s="9" t="str">
        <f t="shared" si="106"/>
        <v/>
      </c>
      <c r="L96" s="9" t="str">
        <f t="shared" si="106"/>
        <v/>
      </c>
      <c r="M96" s="9" t="str">
        <f t="shared" si="106"/>
        <v/>
      </c>
      <c r="N96" s="9" t="str">
        <f t="shared" si="106"/>
        <v/>
      </c>
      <c r="O96" s="9" t="str">
        <f t="shared" si="106"/>
        <v/>
      </c>
      <c r="P96" s="9" t="str">
        <f t="shared" si="106"/>
        <v/>
      </c>
      <c r="Q96" s="9" t="str">
        <f t="shared" si="106"/>
        <v/>
      </c>
      <c r="R96" s="9" t="str">
        <f t="shared" si="106"/>
        <v/>
      </c>
      <c r="S96" s="9" t="str">
        <f t="shared" si="106"/>
        <v/>
      </c>
      <c r="T96" s="9" t="str">
        <f t="shared" si="106"/>
        <v/>
      </c>
      <c r="U96" s="9" t="str">
        <f t="shared" si="106"/>
        <v/>
      </c>
      <c r="V96" s="9" t="str">
        <f t="shared" si="106"/>
        <v/>
      </c>
      <c r="W96" s="9" t="str">
        <f t="shared" si="106"/>
        <v/>
      </c>
      <c r="X96" s="9" t="str">
        <f t="shared" si="106"/>
        <v/>
      </c>
      <c r="Y96" s="9" t="str">
        <f t="shared" si="106"/>
        <v/>
      </c>
      <c r="Z96" s="9" t="str">
        <f t="shared" si="106"/>
        <v/>
      </c>
      <c r="AA96" s="9" t="str">
        <f t="shared" si="106"/>
        <v/>
      </c>
      <c r="AB96" s="9" t="str">
        <f t="shared" si="106"/>
        <v/>
      </c>
      <c r="AC96" s="9" t="str">
        <f t="shared" si="106"/>
        <v/>
      </c>
      <c r="AD96" s="9" t="str">
        <f t="shared" si="106"/>
        <v/>
      </c>
      <c r="AE96" s="9"/>
      <c r="AF96" s="9" t="str">
        <f t="shared" ref="AF96:AM97" si="107">IF(AF$1=0,"",IF($A96="","",1*AF$1))</f>
        <v/>
      </c>
      <c r="AG96" s="9" t="str">
        <f t="shared" si="107"/>
        <v/>
      </c>
      <c r="AH96" s="9" t="str">
        <f t="shared" si="107"/>
        <v/>
      </c>
      <c r="AI96" s="9" t="str">
        <f t="shared" si="107"/>
        <v/>
      </c>
      <c r="AJ96" s="9" t="str">
        <f t="shared" si="107"/>
        <v/>
      </c>
      <c r="AK96" s="9" t="str">
        <f t="shared" si="107"/>
        <v/>
      </c>
      <c r="AL96" s="9" t="str">
        <f t="shared" si="107"/>
        <v/>
      </c>
      <c r="AM96" s="9" t="str">
        <f t="shared" si="107"/>
        <v/>
      </c>
      <c r="AN96" s="9"/>
      <c r="AO96" s="9" t="str">
        <f t="shared" ref="AO96:AP96" si="108">IF(AO$1=0,"",IF($A96="","",1*AO$1))</f>
        <v/>
      </c>
      <c r="AP96" s="9" t="str">
        <f t="shared" si="108"/>
        <v/>
      </c>
      <c r="AZ96" s="9">
        <f t="shared" si="61"/>
        <v>0</v>
      </c>
      <c r="BA96" s="9" t="str">
        <f t="shared" si="62"/>
        <v/>
      </c>
      <c r="BB96" s="23" t="str">
        <f t="shared" si="63"/>
        <v/>
      </c>
      <c r="BC96" s="23" t="str">
        <f t="shared" si="64"/>
        <v/>
      </c>
    </row>
    <row r="97" spans="1:55" s="10" customFormat="1" ht="69.95" customHeight="1">
      <c r="A97" s="10" t="str">
        <f>IF(CONTROL!$C$21='LISTA ARTICULOS'!F97,'LISTA ARTICULOS'!F97,"")</f>
        <v/>
      </c>
      <c r="B97" s="15" t="s">
        <v>190</v>
      </c>
      <c r="C97" s="6"/>
      <c r="D97" s="6"/>
      <c r="E97" s="7" t="s">
        <v>191</v>
      </c>
      <c r="F97" s="14" t="s">
        <v>316</v>
      </c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 t="str">
        <f t="shared" ref="AE97" si="109">IF(AE$1=0,"",IF($A97="","",1*AE$1))</f>
        <v/>
      </c>
      <c r="AF97" s="9" t="str">
        <f t="shared" si="107"/>
        <v/>
      </c>
      <c r="AG97" s="9"/>
      <c r="AH97" s="9"/>
      <c r="AI97" s="9"/>
      <c r="AJ97" s="9"/>
      <c r="AK97" s="9"/>
      <c r="AL97" s="9"/>
      <c r="AM97" s="9"/>
      <c r="AN97" s="9" t="str">
        <f t="shared" si="71"/>
        <v/>
      </c>
      <c r="AO97" s="9"/>
      <c r="AP97" s="9"/>
      <c r="AZ97" s="9">
        <f t="shared" si="61"/>
        <v>0</v>
      </c>
      <c r="BA97" s="9" t="str">
        <f t="shared" si="62"/>
        <v/>
      </c>
      <c r="BB97" s="23" t="str">
        <f t="shared" si="63"/>
        <v/>
      </c>
      <c r="BC97" s="23" t="str">
        <f t="shared" si="64"/>
        <v/>
      </c>
    </row>
    <row r="98" spans="1:55" s="10" customFormat="1" ht="69.95" customHeight="1">
      <c r="A98" s="10" t="str">
        <f>IF(CONTROL!$C$21='LISTA ARTICULOS'!F98,'LISTA ARTICULOS'!F98,"")</f>
        <v/>
      </c>
      <c r="B98" s="15" t="s">
        <v>192</v>
      </c>
      <c r="C98" s="6"/>
      <c r="D98" s="6"/>
      <c r="E98" s="7" t="s">
        <v>193</v>
      </c>
      <c r="F98" s="14" t="s">
        <v>316</v>
      </c>
      <c r="G98" s="9" t="str">
        <f t="shared" ref="G98:AD98" si="110">IF(G$1=0,"",IF($A98="","",1*G$1))</f>
        <v/>
      </c>
      <c r="H98" s="9" t="str">
        <f t="shared" si="110"/>
        <v/>
      </c>
      <c r="I98" s="9" t="str">
        <f t="shared" si="110"/>
        <v/>
      </c>
      <c r="J98" s="9" t="str">
        <f t="shared" si="110"/>
        <v/>
      </c>
      <c r="K98" s="9" t="str">
        <f t="shared" si="110"/>
        <v/>
      </c>
      <c r="L98" s="9" t="str">
        <f t="shared" si="110"/>
        <v/>
      </c>
      <c r="M98" s="9" t="str">
        <f t="shared" si="110"/>
        <v/>
      </c>
      <c r="N98" s="9" t="str">
        <f t="shared" si="110"/>
        <v/>
      </c>
      <c r="O98" s="9" t="str">
        <f t="shared" si="110"/>
        <v/>
      </c>
      <c r="P98" s="9" t="str">
        <f t="shared" si="110"/>
        <v/>
      </c>
      <c r="Q98" s="9" t="str">
        <f t="shared" si="110"/>
        <v/>
      </c>
      <c r="R98" s="9" t="str">
        <f t="shared" si="110"/>
        <v/>
      </c>
      <c r="S98" s="9" t="str">
        <f t="shared" si="110"/>
        <v/>
      </c>
      <c r="T98" s="9" t="str">
        <f t="shared" si="110"/>
        <v/>
      </c>
      <c r="U98" s="9" t="str">
        <f t="shared" si="110"/>
        <v/>
      </c>
      <c r="V98" s="9" t="str">
        <f t="shared" si="110"/>
        <v/>
      </c>
      <c r="W98" s="9" t="str">
        <f t="shared" si="110"/>
        <v/>
      </c>
      <c r="X98" s="9" t="str">
        <f t="shared" si="110"/>
        <v/>
      </c>
      <c r="Y98" s="9" t="str">
        <f t="shared" si="110"/>
        <v/>
      </c>
      <c r="Z98" s="9" t="str">
        <f t="shared" si="110"/>
        <v/>
      </c>
      <c r="AA98" s="9" t="str">
        <f t="shared" si="110"/>
        <v/>
      </c>
      <c r="AB98" s="9" t="str">
        <f t="shared" si="110"/>
        <v/>
      </c>
      <c r="AC98" s="9" t="str">
        <f t="shared" si="110"/>
        <v/>
      </c>
      <c r="AD98" s="9" t="str">
        <f t="shared" si="110"/>
        <v/>
      </c>
      <c r="AE98" s="9"/>
      <c r="AF98" s="9" t="str">
        <f t="shared" ref="AF98:AM99" si="111">IF(AF$1=0,"",IF($A98="","",1*AF$1))</f>
        <v/>
      </c>
      <c r="AG98" s="9" t="str">
        <f t="shared" si="111"/>
        <v/>
      </c>
      <c r="AH98" s="9" t="str">
        <f t="shared" si="111"/>
        <v/>
      </c>
      <c r="AI98" s="9" t="str">
        <f t="shared" si="111"/>
        <v/>
      </c>
      <c r="AJ98" s="9" t="str">
        <f t="shared" si="111"/>
        <v/>
      </c>
      <c r="AK98" s="9" t="str">
        <f t="shared" si="111"/>
        <v/>
      </c>
      <c r="AL98" s="9" t="str">
        <f t="shared" si="111"/>
        <v/>
      </c>
      <c r="AM98" s="9" t="str">
        <f t="shared" si="111"/>
        <v/>
      </c>
      <c r="AN98" s="9"/>
      <c r="AO98" s="9" t="str">
        <f t="shared" ref="AO98:AP98" si="112">IF(AO$1=0,"",IF($A98="","",1*AO$1))</f>
        <v/>
      </c>
      <c r="AP98" s="9" t="str">
        <f t="shared" si="112"/>
        <v/>
      </c>
      <c r="AZ98" s="9">
        <f t="shared" si="61"/>
        <v>0</v>
      </c>
      <c r="BA98" s="9" t="str">
        <f t="shared" si="62"/>
        <v/>
      </c>
      <c r="BB98" s="23" t="str">
        <f t="shared" si="63"/>
        <v/>
      </c>
      <c r="BC98" s="23" t="str">
        <f t="shared" si="64"/>
        <v/>
      </c>
    </row>
    <row r="99" spans="1:55" s="10" customFormat="1" ht="69.95" customHeight="1">
      <c r="A99" s="10" t="str">
        <f>IF(CONTROL!$C$21='LISTA ARTICULOS'!F99,'LISTA ARTICULOS'!F99,"")</f>
        <v/>
      </c>
      <c r="B99" s="15" t="s">
        <v>194</v>
      </c>
      <c r="C99" s="6"/>
      <c r="D99" s="6"/>
      <c r="E99" s="7" t="s">
        <v>195</v>
      </c>
      <c r="F99" s="14" t="s">
        <v>317</v>
      </c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 t="str">
        <f t="shared" ref="AE99" si="113">IF(AE$1=0,"",IF($A99="","",1*AE$1))</f>
        <v/>
      </c>
      <c r="AF99" s="9" t="str">
        <f t="shared" si="111"/>
        <v/>
      </c>
      <c r="AG99" s="9"/>
      <c r="AH99" s="9"/>
      <c r="AI99" s="9"/>
      <c r="AJ99" s="9"/>
      <c r="AK99" s="9"/>
      <c r="AL99" s="9"/>
      <c r="AM99" s="9"/>
      <c r="AN99" s="9" t="str">
        <f t="shared" si="71"/>
        <v/>
      </c>
      <c r="AO99" s="9"/>
      <c r="AP99" s="9"/>
      <c r="AZ99" s="9">
        <f t="shared" si="61"/>
        <v>0</v>
      </c>
      <c r="BA99" s="9" t="str">
        <f t="shared" si="62"/>
        <v/>
      </c>
      <c r="BB99" s="23" t="str">
        <f t="shared" si="63"/>
        <v/>
      </c>
      <c r="BC99" s="23" t="str">
        <f t="shared" si="64"/>
        <v/>
      </c>
    </row>
    <row r="100" spans="1:55" s="10" customFormat="1" ht="69.95" customHeight="1">
      <c r="A100" s="10" t="str">
        <f>IF(CONTROL!$C$21='LISTA ARTICULOS'!F100,'LISTA ARTICULOS'!F100,"")</f>
        <v/>
      </c>
      <c r="B100" s="15" t="s">
        <v>196</v>
      </c>
      <c r="C100" s="6"/>
      <c r="D100" s="6"/>
      <c r="E100" s="7" t="s">
        <v>197</v>
      </c>
      <c r="F100" s="14" t="s">
        <v>317</v>
      </c>
      <c r="G100" s="9" t="str">
        <f t="shared" ref="G100:AD100" si="114">IF(G$1=0,"",IF($A100="","",1*G$1))</f>
        <v/>
      </c>
      <c r="H100" s="9" t="str">
        <f t="shared" si="114"/>
        <v/>
      </c>
      <c r="I100" s="9" t="str">
        <f t="shared" si="114"/>
        <v/>
      </c>
      <c r="J100" s="9" t="str">
        <f t="shared" si="114"/>
        <v/>
      </c>
      <c r="K100" s="9" t="str">
        <f t="shared" si="114"/>
        <v/>
      </c>
      <c r="L100" s="9" t="str">
        <f t="shared" si="114"/>
        <v/>
      </c>
      <c r="M100" s="9" t="str">
        <f t="shared" si="114"/>
        <v/>
      </c>
      <c r="N100" s="9" t="str">
        <f t="shared" si="114"/>
        <v/>
      </c>
      <c r="O100" s="9" t="str">
        <f t="shared" si="114"/>
        <v/>
      </c>
      <c r="P100" s="9" t="str">
        <f t="shared" si="114"/>
        <v/>
      </c>
      <c r="Q100" s="9" t="str">
        <f t="shared" si="114"/>
        <v/>
      </c>
      <c r="R100" s="9" t="str">
        <f t="shared" si="114"/>
        <v/>
      </c>
      <c r="S100" s="9" t="str">
        <f t="shared" si="114"/>
        <v/>
      </c>
      <c r="T100" s="9" t="str">
        <f t="shared" si="114"/>
        <v/>
      </c>
      <c r="U100" s="9" t="str">
        <f t="shared" si="114"/>
        <v/>
      </c>
      <c r="V100" s="9" t="str">
        <f t="shared" si="114"/>
        <v/>
      </c>
      <c r="W100" s="9" t="str">
        <f t="shared" si="114"/>
        <v/>
      </c>
      <c r="X100" s="9" t="str">
        <f t="shared" si="114"/>
        <v/>
      </c>
      <c r="Y100" s="9" t="str">
        <f t="shared" si="114"/>
        <v/>
      </c>
      <c r="Z100" s="9" t="str">
        <f t="shared" si="114"/>
        <v/>
      </c>
      <c r="AA100" s="9" t="str">
        <f t="shared" si="114"/>
        <v/>
      </c>
      <c r="AB100" s="9" t="str">
        <f t="shared" si="114"/>
        <v/>
      </c>
      <c r="AC100" s="9" t="str">
        <f t="shared" si="114"/>
        <v/>
      </c>
      <c r="AD100" s="9" t="str">
        <f t="shared" si="114"/>
        <v/>
      </c>
      <c r="AE100" s="9"/>
      <c r="AF100" s="9" t="str">
        <f t="shared" ref="AF100:AM101" si="115">IF(AF$1=0,"",IF($A100="","",1*AF$1))</f>
        <v/>
      </c>
      <c r="AG100" s="9" t="str">
        <f t="shared" si="115"/>
        <v/>
      </c>
      <c r="AH100" s="9" t="str">
        <f t="shared" si="115"/>
        <v/>
      </c>
      <c r="AI100" s="9" t="str">
        <f t="shared" si="115"/>
        <v/>
      </c>
      <c r="AJ100" s="9" t="str">
        <f t="shared" si="115"/>
        <v/>
      </c>
      <c r="AK100" s="9" t="str">
        <f t="shared" si="115"/>
        <v/>
      </c>
      <c r="AL100" s="9" t="str">
        <f t="shared" si="115"/>
        <v/>
      </c>
      <c r="AM100" s="9" t="str">
        <f t="shared" si="115"/>
        <v/>
      </c>
      <c r="AN100" s="9"/>
      <c r="AO100" s="9" t="str">
        <f t="shared" ref="AO100:AP100" si="116">IF(AO$1=0,"",IF($A100="","",1*AO$1))</f>
        <v/>
      </c>
      <c r="AP100" s="9" t="str">
        <f t="shared" si="116"/>
        <v/>
      </c>
      <c r="AZ100" s="9">
        <f t="shared" si="61"/>
        <v>0</v>
      </c>
      <c r="BA100" s="9" t="str">
        <f t="shared" si="62"/>
        <v/>
      </c>
      <c r="BB100" s="23" t="str">
        <f t="shared" si="63"/>
        <v/>
      </c>
      <c r="BC100" s="23" t="str">
        <f t="shared" si="64"/>
        <v/>
      </c>
    </row>
    <row r="101" spans="1:55" s="10" customFormat="1" ht="69.95" customHeight="1">
      <c r="A101" s="10" t="str">
        <f>IF(CONTROL!$C$21='LISTA ARTICULOS'!F101,'LISTA ARTICULOS'!F101,"")</f>
        <v/>
      </c>
      <c r="B101" s="15" t="s">
        <v>198</v>
      </c>
      <c r="C101" s="6"/>
      <c r="D101" s="6"/>
      <c r="E101" s="7" t="s">
        <v>199</v>
      </c>
      <c r="F101" s="14" t="s">
        <v>318</v>
      </c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 t="str">
        <f t="shared" ref="AE101" si="117">IF(AE$1=0,"",IF($A101="","",1*AE$1))</f>
        <v/>
      </c>
      <c r="AF101" s="9" t="str">
        <f t="shared" si="115"/>
        <v/>
      </c>
      <c r="AG101" s="9"/>
      <c r="AH101" s="9"/>
      <c r="AI101" s="9"/>
      <c r="AJ101" s="9"/>
      <c r="AK101" s="9"/>
      <c r="AL101" s="9"/>
      <c r="AM101" s="9"/>
      <c r="AN101" s="9" t="str">
        <f t="shared" si="71"/>
        <v/>
      </c>
      <c r="AO101" s="9"/>
      <c r="AP101" s="9"/>
      <c r="AZ101" s="9">
        <f t="shared" si="61"/>
        <v>0</v>
      </c>
      <c r="BA101" s="9" t="str">
        <f t="shared" si="62"/>
        <v/>
      </c>
      <c r="BB101" s="23" t="str">
        <f t="shared" si="63"/>
        <v/>
      </c>
      <c r="BC101" s="23" t="str">
        <f t="shared" si="64"/>
        <v/>
      </c>
    </row>
    <row r="102" spans="1:55" s="10" customFormat="1" ht="69.95" customHeight="1">
      <c r="A102" s="10" t="str">
        <f>IF(CONTROL!$C$21='LISTA ARTICULOS'!F102,'LISTA ARTICULOS'!F102,"")</f>
        <v/>
      </c>
      <c r="B102" s="15" t="s">
        <v>200</v>
      </c>
      <c r="C102" s="6"/>
      <c r="D102" s="6"/>
      <c r="E102" s="7" t="s">
        <v>201</v>
      </c>
      <c r="F102" s="14" t="s">
        <v>318</v>
      </c>
      <c r="G102" s="9" t="str">
        <f t="shared" ref="G102:AD102" si="118">IF(G$1=0,"",IF($A102="","",1*G$1))</f>
        <v/>
      </c>
      <c r="H102" s="9" t="str">
        <f t="shared" si="118"/>
        <v/>
      </c>
      <c r="I102" s="9" t="str">
        <f t="shared" si="118"/>
        <v/>
      </c>
      <c r="J102" s="9" t="str">
        <f t="shared" si="118"/>
        <v/>
      </c>
      <c r="K102" s="9" t="str">
        <f t="shared" si="118"/>
        <v/>
      </c>
      <c r="L102" s="9" t="str">
        <f t="shared" si="118"/>
        <v/>
      </c>
      <c r="M102" s="9" t="str">
        <f t="shared" si="118"/>
        <v/>
      </c>
      <c r="N102" s="9" t="str">
        <f t="shared" si="118"/>
        <v/>
      </c>
      <c r="O102" s="9" t="str">
        <f t="shared" si="118"/>
        <v/>
      </c>
      <c r="P102" s="9" t="str">
        <f t="shared" si="118"/>
        <v/>
      </c>
      <c r="Q102" s="9" t="str">
        <f t="shared" si="118"/>
        <v/>
      </c>
      <c r="R102" s="9" t="str">
        <f t="shared" si="118"/>
        <v/>
      </c>
      <c r="S102" s="9" t="str">
        <f t="shared" si="118"/>
        <v/>
      </c>
      <c r="T102" s="9" t="str">
        <f t="shared" si="118"/>
        <v/>
      </c>
      <c r="U102" s="9" t="str">
        <f t="shared" si="118"/>
        <v/>
      </c>
      <c r="V102" s="9" t="str">
        <f t="shared" si="118"/>
        <v/>
      </c>
      <c r="W102" s="9" t="str">
        <f t="shared" si="118"/>
        <v/>
      </c>
      <c r="X102" s="9" t="str">
        <f t="shared" si="118"/>
        <v/>
      </c>
      <c r="Y102" s="9" t="str">
        <f t="shared" si="118"/>
        <v/>
      </c>
      <c r="Z102" s="9" t="str">
        <f t="shared" si="118"/>
        <v/>
      </c>
      <c r="AA102" s="9" t="str">
        <f t="shared" si="118"/>
        <v/>
      </c>
      <c r="AB102" s="9" t="str">
        <f t="shared" si="118"/>
        <v/>
      </c>
      <c r="AC102" s="9" t="str">
        <f t="shared" si="118"/>
        <v/>
      </c>
      <c r="AD102" s="9" t="str">
        <f t="shared" si="118"/>
        <v/>
      </c>
      <c r="AE102" s="9"/>
      <c r="AF102" s="9" t="str">
        <f t="shared" ref="AF102:AM103" si="119">IF(AF$1=0,"",IF($A102="","",1*AF$1))</f>
        <v/>
      </c>
      <c r="AG102" s="9" t="str">
        <f t="shared" si="119"/>
        <v/>
      </c>
      <c r="AH102" s="9" t="str">
        <f t="shared" si="119"/>
        <v/>
      </c>
      <c r="AI102" s="9" t="str">
        <f t="shared" si="119"/>
        <v/>
      </c>
      <c r="AJ102" s="9" t="str">
        <f t="shared" si="119"/>
        <v/>
      </c>
      <c r="AK102" s="9" t="str">
        <f t="shared" si="119"/>
        <v/>
      </c>
      <c r="AL102" s="9" t="str">
        <f t="shared" si="119"/>
        <v/>
      </c>
      <c r="AM102" s="9" t="str">
        <f t="shared" si="119"/>
        <v/>
      </c>
      <c r="AN102" s="9"/>
      <c r="AO102" s="9" t="str">
        <f t="shared" ref="AO102:AP102" si="120">IF(AO$1=0,"",IF($A102="","",1*AO$1))</f>
        <v/>
      </c>
      <c r="AP102" s="9" t="str">
        <f t="shared" si="120"/>
        <v/>
      </c>
      <c r="AZ102" s="9">
        <f t="shared" si="61"/>
        <v>0</v>
      </c>
      <c r="BA102" s="9" t="str">
        <f t="shared" si="62"/>
        <v/>
      </c>
      <c r="BB102" s="23" t="str">
        <f t="shared" si="63"/>
        <v/>
      </c>
      <c r="BC102" s="23" t="str">
        <f t="shared" si="64"/>
        <v/>
      </c>
    </row>
    <row r="103" spans="1:55" s="10" customFormat="1" ht="69.95" customHeight="1">
      <c r="A103" s="10" t="str">
        <f>IF(CONTROL!$C$21='LISTA ARTICULOS'!F103,'LISTA ARTICULOS'!F103,"")</f>
        <v/>
      </c>
      <c r="B103" s="15" t="s">
        <v>202</v>
      </c>
      <c r="C103" s="6"/>
      <c r="D103" s="6"/>
      <c r="E103" s="7" t="s">
        <v>203</v>
      </c>
      <c r="F103" s="14" t="s">
        <v>319</v>
      </c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 t="str">
        <f t="shared" ref="AE103" si="121">IF(AE$1=0,"",IF($A103="","",1*AE$1))</f>
        <v/>
      </c>
      <c r="AF103" s="9" t="str">
        <f t="shared" si="119"/>
        <v/>
      </c>
      <c r="AG103" s="9"/>
      <c r="AH103" s="9"/>
      <c r="AI103" s="9"/>
      <c r="AJ103" s="9"/>
      <c r="AK103" s="9"/>
      <c r="AL103" s="9"/>
      <c r="AM103" s="9"/>
      <c r="AN103" s="9" t="str">
        <f t="shared" si="71"/>
        <v/>
      </c>
      <c r="AO103" s="9"/>
      <c r="AP103" s="9"/>
      <c r="AZ103" s="9">
        <f t="shared" si="61"/>
        <v>0</v>
      </c>
      <c r="BA103" s="9" t="str">
        <f t="shared" si="62"/>
        <v/>
      </c>
      <c r="BB103" s="23" t="str">
        <f t="shared" si="63"/>
        <v/>
      </c>
      <c r="BC103" s="23" t="str">
        <f t="shared" si="64"/>
        <v/>
      </c>
    </row>
    <row r="104" spans="1:55" s="10" customFormat="1" ht="69.95" customHeight="1">
      <c r="A104" s="10" t="str">
        <f>IF(CONTROL!$C$21='LISTA ARTICULOS'!F104,'LISTA ARTICULOS'!F104,"")</f>
        <v/>
      </c>
      <c r="B104" s="15" t="s">
        <v>204</v>
      </c>
      <c r="C104" s="6"/>
      <c r="D104" s="6"/>
      <c r="E104" s="7" t="s">
        <v>205</v>
      </c>
      <c r="F104" s="14" t="s">
        <v>319</v>
      </c>
      <c r="G104" s="9" t="str">
        <f t="shared" ref="G104:AD104" si="122">IF(G$1=0,"",IF($A104="","",1*G$1))</f>
        <v/>
      </c>
      <c r="H104" s="9" t="str">
        <f t="shared" si="122"/>
        <v/>
      </c>
      <c r="I104" s="9" t="str">
        <f t="shared" si="122"/>
        <v/>
      </c>
      <c r="J104" s="9" t="str">
        <f t="shared" si="122"/>
        <v/>
      </c>
      <c r="K104" s="9" t="str">
        <f t="shared" si="122"/>
        <v/>
      </c>
      <c r="L104" s="9" t="str">
        <f t="shared" si="122"/>
        <v/>
      </c>
      <c r="M104" s="9" t="str">
        <f t="shared" si="122"/>
        <v/>
      </c>
      <c r="N104" s="9" t="str">
        <f t="shared" si="122"/>
        <v/>
      </c>
      <c r="O104" s="9" t="str">
        <f t="shared" si="122"/>
        <v/>
      </c>
      <c r="P104" s="9" t="str">
        <f t="shared" si="122"/>
        <v/>
      </c>
      <c r="Q104" s="9" t="str">
        <f t="shared" si="122"/>
        <v/>
      </c>
      <c r="R104" s="9" t="str">
        <f t="shared" si="122"/>
        <v/>
      </c>
      <c r="S104" s="9" t="str">
        <f t="shared" si="122"/>
        <v/>
      </c>
      <c r="T104" s="9" t="str">
        <f t="shared" si="122"/>
        <v/>
      </c>
      <c r="U104" s="9" t="str">
        <f t="shared" si="122"/>
        <v/>
      </c>
      <c r="V104" s="9" t="str">
        <f t="shared" si="122"/>
        <v/>
      </c>
      <c r="W104" s="9" t="str">
        <f t="shared" si="122"/>
        <v/>
      </c>
      <c r="X104" s="9" t="str">
        <f t="shared" si="122"/>
        <v/>
      </c>
      <c r="Y104" s="9" t="str">
        <f t="shared" si="122"/>
        <v/>
      </c>
      <c r="Z104" s="9" t="str">
        <f t="shared" si="122"/>
        <v/>
      </c>
      <c r="AA104" s="9" t="str">
        <f t="shared" si="122"/>
        <v/>
      </c>
      <c r="AB104" s="9" t="str">
        <f t="shared" si="122"/>
        <v/>
      </c>
      <c r="AC104" s="9" t="str">
        <f t="shared" si="122"/>
        <v/>
      </c>
      <c r="AD104" s="9" t="str">
        <f t="shared" si="122"/>
        <v/>
      </c>
      <c r="AE104" s="9"/>
      <c r="AF104" s="9" t="str">
        <f t="shared" ref="AF104:AM105" si="123">IF(AF$1=0,"",IF($A104="","",1*AF$1))</f>
        <v/>
      </c>
      <c r="AG104" s="9" t="str">
        <f t="shared" si="123"/>
        <v/>
      </c>
      <c r="AH104" s="9" t="str">
        <f t="shared" si="123"/>
        <v/>
      </c>
      <c r="AI104" s="9" t="str">
        <f t="shared" si="123"/>
        <v/>
      </c>
      <c r="AJ104" s="9" t="str">
        <f t="shared" si="123"/>
        <v/>
      </c>
      <c r="AK104" s="9" t="str">
        <f t="shared" si="123"/>
        <v/>
      </c>
      <c r="AL104" s="9" t="str">
        <f t="shared" si="123"/>
        <v/>
      </c>
      <c r="AM104" s="9" t="str">
        <f t="shared" si="123"/>
        <v/>
      </c>
      <c r="AN104" s="9"/>
      <c r="AO104" s="9" t="str">
        <f t="shared" ref="AO104:AP104" si="124">IF(AO$1=0,"",IF($A104="","",1*AO$1))</f>
        <v/>
      </c>
      <c r="AP104" s="9" t="str">
        <f t="shared" si="124"/>
        <v/>
      </c>
      <c r="AZ104" s="9">
        <f t="shared" si="61"/>
        <v>0</v>
      </c>
      <c r="BA104" s="9" t="str">
        <f t="shared" si="62"/>
        <v/>
      </c>
      <c r="BB104" s="23" t="str">
        <f t="shared" si="63"/>
        <v/>
      </c>
      <c r="BC104" s="23" t="str">
        <f t="shared" si="64"/>
        <v/>
      </c>
    </row>
    <row r="105" spans="1:55" s="10" customFormat="1" ht="69.95" customHeight="1">
      <c r="A105" s="10" t="str">
        <f>IF(CONTROL!$C$21='LISTA ARTICULOS'!F105,'LISTA ARTICULOS'!F105,"")</f>
        <v/>
      </c>
      <c r="B105" s="15" t="s">
        <v>206</v>
      </c>
      <c r="C105" s="6"/>
      <c r="D105" s="6"/>
      <c r="E105" s="7" t="s">
        <v>207</v>
      </c>
      <c r="F105" s="14" t="s">
        <v>313</v>
      </c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 t="str">
        <f t="shared" ref="AE105" si="125">IF(AE$1=0,"",IF($A105="","",1*AE$1))</f>
        <v/>
      </c>
      <c r="AF105" s="9" t="str">
        <f t="shared" si="123"/>
        <v/>
      </c>
      <c r="AG105" s="9"/>
      <c r="AH105" s="9"/>
      <c r="AI105" s="9"/>
      <c r="AJ105" s="9"/>
      <c r="AK105" s="9"/>
      <c r="AL105" s="9"/>
      <c r="AM105" s="9"/>
      <c r="AN105" s="9" t="str">
        <f t="shared" si="71"/>
        <v/>
      </c>
      <c r="AO105" s="9"/>
      <c r="AP105" s="9"/>
      <c r="AZ105" s="9">
        <f t="shared" si="61"/>
        <v>0</v>
      </c>
      <c r="BA105" s="9" t="str">
        <f t="shared" si="62"/>
        <v/>
      </c>
      <c r="BB105" s="23" t="str">
        <f t="shared" si="63"/>
        <v/>
      </c>
      <c r="BC105" s="23" t="str">
        <f t="shared" si="64"/>
        <v/>
      </c>
    </row>
    <row r="106" spans="1:55" s="10" customFormat="1" ht="69.95" customHeight="1">
      <c r="A106" s="10" t="str">
        <f>IF(CONTROL!$C$21='LISTA ARTICULOS'!F106,'LISTA ARTICULOS'!F106,"")</f>
        <v/>
      </c>
      <c r="B106" s="15" t="s">
        <v>208</v>
      </c>
      <c r="C106" s="6"/>
      <c r="D106" s="6"/>
      <c r="E106" s="7" t="s">
        <v>209</v>
      </c>
      <c r="F106" s="14" t="s">
        <v>313</v>
      </c>
      <c r="G106" s="9" t="str">
        <f t="shared" ref="G106:AD106" si="126">IF(G$1=0,"",IF($A106="","",1*G$1))</f>
        <v/>
      </c>
      <c r="H106" s="9" t="str">
        <f t="shared" si="126"/>
        <v/>
      </c>
      <c r="I106" s="9" t="str">
        <f t="shared" si="126"/>
        <v/>
      </c>
      <c r="J106" s="9" t="str">
        <f t="shared" si="126"/>
        <v/>
      </c>
      <c r="K106" s="9" t="str">
        <f t="shared" si="126"/>
        <v/>
      </c>
      <c r="L106" s="9" t="str">
        <f t="shared" si="126"/>
        <v/>
      </c>
      <c r="M106" s="9" t="str">
        <f t="shared" si="126"/>
        <v/>
      </c>
      <c r="N106" s="9" t="str">
        <f t="shared" si="126"/>
        <v/>
      </c>
      <c r="O106" s="9" t="str">
        <f t="shared" si="126"/>
        <v/>
      </c>
      <c r="P106" s="9" t="str">
        <f t="shared" si="126"/>
        <v/>
      </c>
      <c r="Q106" s="9" t="str">
        <f t="shared" si="126"/>
        <v/>
      </c>
      <c r="R106" s="9" t="str">
        <f t="shared" si="126"/>
        <v/>
      </c>
      <c r="S106" s="9" t="str">
        <f t="shared" si="126"/>
        <v/>
      </c>
      <c r="T106" s="9" t="str">
        <f t="shared" si="126"/>
        <v/>
      </c>
      <c r="U106" s="9" t="str">
        <f t="shared" si="126"/>
        <v/>
      </c>
      <c r="V106" s="9" t="str">
        <f t="shared" si="126"/>
        <v/>
      </c>
      <c r="W106" s="9" t="str">
        <f t="shared" si="126"/>
        <v/>
      </c>
      <c r="X106" s="9" t="str">
        <f t="shared" si="126"/>
        <v/>
      </c>
      <c r="Y106" s="9" t="str">
        <f t="shared" si="126"/>
        <v/>
      </c>
      <c r="Z106" s="9" t="str">
        <f t="shared" si="126"/>
        <v/>
      </c>
      <c r="AA106" s="9" t="str">
        <f t="shared" si="126"/>
        <v/>
      </c>
      <c r="AB106" s="9" t="str">
        <f t="shared" si="126"/>
        <v/>
      </c>
      <c r="AC106" s="9" t="str">
        <f t="shared" si="126"/>
        <v/>
      </c>
      <c r="AD106" s="9" t="str">
        <f t="shared" si="126"/>
        <v/>
      </c>
      <c r="AE106" s="9"/>
      <c r="AF106" s="9" t="str">
        <f t="shared" ref="AF106:AM106" si="127">IF(AF$1=0,"",IF($A106="","",1*AF$1))</f>
        <v/>
      </c>
      <c r="AG106" s="9" t="str">
        <f t="shared" si="127"/>
        <v/>
      </c>
      <c r="AH106" s="9" t="str">
        <f t="shared" si="127"/>
        <v/>
      </c>
      <c r="AI106" s="9" t="str">
        <f t="shared" si="127"/>
        <v/>
      </c>
      <c r="AJ106" s="9" t="str">
        <f t="shared" si="127"/>
        <v/>
      </c>
      <c r="AK106" s="9" t="str">
        <f t="shared" si="127"/>
        <v/>
      </c>
      <c r="AL106" s="9" t="str">
        <f t="shared" si="127"/>
        <v/>
      </c>
      <c r="AM106" s="9" t="str">
        <f t="shared" si="127"/>
        <v/>
      </c>
      <c r="AN106" s="9"/>
      <c r="AO106" s="9" t="str">
        <f t="shared" ref="AO106:AP106" si="128">IF(AO$1=0,"",IF($A106="","",1*AO$1))</f>
        <v/>
      </c>
      <c r="AP106" s="9" t="str">
        <f t="shared" si="128"/>
        <v/>
      </c>
      <c r="AZ106" s="9">
        <f t="shared" si="61"/>
        <v>0</v>
      </c>
      <c r="BA106" s="9" t="str">
        <f t="shared" si="62"/>
        <v/>
      </c>
      <c r="BB106" s="23" t="str">
        <f t="shared" si="63"/>
        <v/>
      </c>
      <c r="BC106" s="23" t="str">
        <f t="shared" si="64"/>
        <v/>
      </c>
    </row>
    <row r="107" spans="1:55" s="10" customFormat="1" ht="72" customHeight="1">
      <c r="B107" s="15" t="s">
        <v>210</v>
      </c>
      <c r="C107" s="6"/>
      <c r="D107" s="6"/>
      <c r="E107" s="7" t="s">
        <v>211</v>
      </c>
      <c r="F107" s="14"/>
      <c r="G107" s="9"/>
      <c r="AE107" s="9"/>
      <c r="AF107" s="9" t="str">
        <f>IF(AF$1=0,"",1*AF$1)</f>
        <v/>
      </c>
      <c r="AI107" s="9"/>
      <c r="AN107" s="9"/>
      <c r="AO107" s="9"/>
      <c r="AZ107" s="9">
        <f t="shared" si="61"/>
        <v>0</v>
      </c>
      <c r="BA107" s="9" t="str">
        <f t="shared" si="62"/>
        <v/>
      </c>
      <c r="BB107" s="23" t="str">
        <f t="shared" si="63"/>
        <v/>
      </c>
      <c r="BC107" s="23" t="str">
        <f t="shared" si="64"/>
        <v/>
      </c>
    </row>
    <row r="108" spans="1:55" s="10" customFormat="1" ht="69.95" customHeight="1">
      <c r="A108" s="10" t="str">
        <f>IF(CONTROL!$A$8="KG","KG","")</f>
        <v/>
      </c>
      <c r="B108" s="15" t="s">
        <v>212</v>
      </c>
      <c r="C108" s="6"/>
      <c r="D108" s="6"/>
      <c r="E108" s="7" t="s">
        <v>213</v>
      </c>
      <c r="F108" s="14"/>
      <c r="G108" s="9"/>
      <c r="AE108" s="9"/>
      <c r="AF108" s="9" t="str">
        <f t="shared" ref="AF108:AF109" si="129">IF($A108="","",IF(AF$1=0,"",1*AF$1))</f>
        <v/>
      </c>
      <c r="AI108" s="9"/>
      <c r="AO108" s="9"/>
      <c r="AZ108" s="9">
        <f t="shared" si="61"/>
        <v>0</v>
      </c>
      <c r="BA108" s="9" t="str">
        <f t="shared" si="62"/>
        <v/>
      </c>
      <c r="BB108" s="23" t="str">
        <f t="shared" si="63"/>
        <v/>
      </c>
      <c r="BC108" s="23" t="str">
        <f t="shared" si="64"/>
        <v/>
      </c>
    </row>
    <row r="109" spans="1:55" s="10" customFormat="1" ht="69.95" customHeight="1">
      <c r="A109" s="10" t="str">
        <f>IF(CONTROL!$A$8="KM","KM","")</f>
        <v/>
      </c>
      <c r="B109" s="15" t="s">
        <v>214</v>
      </c>
      <c r="C109" s="6"/>
      <c r="D109" s="6"/>
      <c r="E109" s="7" t="s">
        <v>215</v>
      </c>
      <c r="F109" s="14"/>
      <c r="G109" s="9"/>
      <c r="AE109" s="9"/>
      <c r="AF109" s="9" t="str">
        <f t="shared" si="129"/>
        <v/>
      </c>
      <c r="AI109" s="9"/>
      <c r="AO109" s="9"/>
      <c r="AZ109" s="9">
        <f t="shared" si="61"/>
        <v>0</v>
      </c>
      <c r="BA109" s="9" t="str">
        <f t="shared" si="62"/>
        <v/>
      </c>
      <c r="BB109" s="23" t="str">
        <f t="shared" si="63"/>
        <v/>
      </c>
      <c r="BC109" s="23" t="str">
        <f t="shared" si="64"/>
        <v/>
      </c>
    </row>
    <row r="110" spans="1:55" s="10" customFormat="1" ht="69.95" customHeight="1">
      <c r="A110" s="10" t="str">
        <f>IF(CONTROL!$A$8="KW","KW","")</f>
        <v>KW</v>
      </c>
      <c r="B110" s="15" t="s">
        <v>216</v>
      </c>
      <c r="C110" s="6"/>
      <c r="D110" s="6"/>
      <c r="E110" s="7" t="s">
        <v>217</v>
      </c>
      <c r="F110" s="14"/>
      <c r="G110" s="9"/>
      <c r="AE110" s="9"/>
      <c r="AF110" s="9" t="str">
        <f>IF($A110="","",IF(AF$1=0,"",1*AF$1))</f>
        <v/>
      </c>
      <c r="AI110" s="9"/>
      <c r="AO110" s="9"/>
      <c r="AZ110" s="9">
        <f t="shared" si="61"/>
        <v>0</v>
      </c>
      <c r="BA110" s="9" t="str">
        <f t="shared" si="62"/>
        <v/>
      </c>
      <c r="BB110" s="23" t="str">
        <f t="shared" si="63"/>
        <v/>
      </c>
      <c r="BC110" s="23" t="str">
        <f t="shared" si="64"/>
        <v/>
      </c>
    </row>
    <row r="111" spans="1:55" s="10" customFormat="1" ht="285">
      <c r="B111" s="15" t="s">
        <v>218</v>
      </c>
      <c r="C111" s="6"/>
      <c r="D111" s="6"/>
      <c r="E111" s="7" t="s">
        <v>219</v>
      </c>
      <c r="F111" s="14"/>
      <c r="G111" s="9"/>
      <c r="W111" s="9" t="str">
        <f>IF(W$1=0,"",1*W$1)</f>
        <v/>
      </c>
      <c r="X111" s="9" t="str">
        <f>IF(X$1=0,"",2*X$1)</f>
        <v/>
      </c>
      <c r="Y111" s="9" t="str">
        <f>IF(Y$1=0,"",3*Y$1)</f>
        <v/>
      </c>
      <c r="AA111" s="9" t="str">
        <f>IF(AA$1=0,"",1*AA$1)</f>
        <v/>
      </c>
      <c r="AI111" s="9"/>
      <c r="AK111" s="9"/>
      <c r="AL111" s="9"/>
      <c r="AM111" s="9" t="str">
        <f>IF(AM$1=0,"",1*AM$1)</f>
        <v/>
      </c>
      <c r="AO111" s="9"/>
      <c r="AZ111" s="9">
        <f t="shared" si="61"/>
        <v>0</v>
      </c>
      <c r="BA111" s="9" t="str">
        <f t="shared" si="62"/>
        <v/>
      </c>
      <c r="BB111" s="23" t="str">
        <f t="shared" si="63"/>
        <v/>
      </c>
      <c r="BC111" s="23" t="str">
        <f t="shared" si="64"/>
        <v/>
      </c>
    </row>
    <row r="112" spans="1:55" s="10" customFormat="1" ht="356.25">
      <c r="B112" s="15" t="s">
        <v>220</v>
      </c>
      <c r="C112" s="6"/>
      <c r="D112" s="6"/>
      <c r="E112" s="7" t="s">
        <v>221</v>
      </c>
      <c r="F112" s="14"/>
      <c r="G112" s="9"/>
      <c r="AI112" s="9"/>
      <c r="AO112" s="9"/>
      <c r="AZ112" s="9">
        <f t="shared" si="61"/>
        <v>0</v>
      </c>
      <c r="BA112" s="9" t="str">
        <f t="shared" si="62"/>
        <v/>
      </c>
      <c r="BB112" s="23" t="str">
        <f t="shared" si="63"/>
        <v/>
      </c>
      <c r="BC112" s="23" t="str">
        <f t="shared" si="64"/>
        <v/>
      </c>
    </row>
    <row r="113" spans="1:55" s="10" customFormat="1" ht="69.95" customHeight="1">
      <c r="A113" s="10" t="str">
        <f>IF(CONTROL!$A$8="KG","KG","")</f>
        <v/>
      </c>
      <c r="B113" s="15" t="s">
        <v>222</v>
      </c>
      <c r="C113" s="6"/>
      <c r="D113" s="6"/>
      <c r="E113" s="7" t="s">
        <v>223</v>
      </c>
      <c r="F113" s="14"/>
      <c r="G113" s="9"/>
      <c r="AI113" s="9"/>
      <c r="AO113" s="9"/>
      <c r="AZ113" s="9">
        <f t="shared" si="61"/>
        <v>0</v>
      </c>
      <c r="BA113" s="9" t="str">
        <f t="shared" si="62"/>
        <v/>
      </c>
      <c r="BB113" s="23" t="str">
        <f t="shared" si="63"/>
        <v/>
      </c>
      <c r="BC113" s="23" t="str">
        <f t="shared" si="64"/>
        <v/>
      </c>
    </row>
    <row r="114" spans="1:55" s="10" customFormat="1" ht="69.95" customHeight="1">
      <c r="A114" s="10" t="str">
        <f>IF(CONTROL!$A$8="KM","KM","")</f>
        <v/>
      </c>
      <c r="B114" s="15" t="s">
        <v>224</v>
      </c>
      <c r="C114" s="6"/>
      <c r="D114" s="6"/>
      <c r="E114" s="7" t="s">
        <v>225</v>
      </c>
      <c r="F114" s="14"/>
      <c r="G114" s="9"/>
      <c r="AI114" s="9"/>
      <c r="AO114" s="9"/>
      <c r="AZ114" s="9">
        <f t="shared" si="61"/>
        <v>0</v>
      </c>
      <c r="BA114" s="9" t="str">
        <f t="shared" si="62"/>
        <v/>
      </c>
      <c r="BB114" s="23" t="str">
        <f t="shared" si="63"/>
        <v/>
      </c>
      <c r="BC114" s="23" t="str">
        <f t="shared" si="64"/>
        <v/>
      </c>
    </row>
    <row r="115" spans="1:55" s="10" customFormat="1" ht="69.95" customHeight="1">
      <c r="A115" s="10" t="str">
        <f>IF(CONTROL!$A$8="KW","KW","")</f>
        <v>KW</v>
      </c>
      <c r="B115" s="15" t="s">
        <v>226</v>
      </c>
      <c r="C115" s="6"/>
      <c r="D115" s="6"/>
      <c r="E115" s="7" t="s">
        <v>227</v>
      </c>
      <c r="F115" s="14"/>
      <c r="G115" s="9"/>
      <c r="AI115" s="9"/>
      <c r="AO115" s="9"/>
      <c r="AZ115" s="9">
        <f t="shared" si="61"/>
        <v>0</v>
      </c>
      <c r="BA115" s="9" t="str">
        <f t="shared" si="62"/>
        <v/>
      </c>
      <c r="BB115" s="23" t="str">
        <f t="shared" si="63"/>
        <v/>
      </c>
      <c r="BC115" s="23" t="str">
        <f t="shared" si="64"/>
        <v/>
      </c>
    </row>
    <row r="116" spans="1:55" s="10" customFormat="1" ht="399">
      <c r="B116" s="15" t="s">
        <v>228</v>
      </c>
      <c r="C116" s="6"/>
      <c r="D116" s="6"/>
      <c r="E116" s="7" t="s">
        <v>229</v>
      </c>
      <c r="F116" s="14"/>
      <c r="G116" s="9"/>
      <c r="Z116" s="9" t="str">
        <f>IF(Z$1=0,"",1*Z$1)</f>
        <v/>
      </c>
      <c r="AA116" s="9" t="str">
        <f>IF(AA$1=0,"",1*AA$1)</f>
        <v/>
      </c>
      <c r="AI116" s="9" t="str">
        <f>IF(AI$1=0,"",3*AI$1)</f>
        <v/>
      </c>
      <c r="AJ116" s="9" t="str">
        <f>IF(AJ$1=0,"",2*AJ$1)</f>
        <v/>
      </c>
      <c r="AO116" s="9"/>
      <c r="AZ116" s="9">
        <f t="shared" si="61"/>
        <v>0</v>
      </c>
      <c r="BA116" s="9" t="str">
        <f t="shared" si="62"/>
        <v/>
      </c>
      <c r="BB116" s="23" t="str">
        <f t="shared" si="63"/>
        <v/>
      </c>
      <c r="BC116" s="23" t="str">
        <f t="shared" si="64"/>
        <v/>
      </c>
    </row>
    <row r="117" spans="1:55" s="10" customFormat="1" ht="69.95" customHeight="1">
      <c r="A117" s="10" t="str">
        <f>IF(CONTROL!$A$8="KG","KG","")</f>
        <v/>
      </c>
      <c r="B117" s="15" t="s">
        <v>230</v>
      </c>
      <c r="C117" s="6"/>
      <c r="D117" s="6"/>
      <c r="E117" s="7" t="s">
        <v>231</v>
      </c>
      <c r="F117" s="14"/>
      <c r="G117" s="9"/>
      <c r="Z117" s="9"/>
      <c r="AA117" s="9" t="str">
        <f t="shared" ref="AA117:AA119" si="130">IF(AA110="","",IF(AA$1="","",1))</f>
        <v/>
      </c>
      <c r="AI117" s="9"/>
      <c r="AO117" s="9"/>
      <c r="AZ117" s="9">
        <f t="shared" si="61"/>
        <v>0</v>
      </c>
      <c r="BA117" s="9" t="str">
        <f t="shared" si="62"/>
        <v/>
      </c>
      <c r="BB117" s="23" t="str">
        <f t="shared" si="63"/>
        <v/>
      </c>
      <c r="BC117" s="23" t="str">
        <f t="shared" si="64"/>
        <v/>
      </c>
    </row>
    <row r="118" spans="1:55" s="10" customFormat="1" ht="69.95" customHeight="1">
      <c r="A118" s="10" t="str">
        <f>IF(CONTROL!$A$8="KM","KM","")</f>
        <v/>
      </c>
      <c r="B118" s="15" t="s">
        <v>232</v>
      </c>
      <c r="C118" s="6"/>
      <c r="D118" s="6"/>
      <c r="E118" s="7" t="s">
        <v>233</v>
      </c>
      <c r="F118" s="14"/>
      <c r="G118" s="9"/>
      <c r="Z118" s="9"/>
      <c r="AA118" s="9"/>
      <c r="AI118" s="9"/>
      <c r="AO118" s="9"/>
      <c r="AZ118" s="9">
        <f t="shared" si="61"/>
        <v>0</v>
      </c>
      <c r="BA118" s="9" t="str">
        <f t="shared" si="62"/>
        <v/>
      </c>
      <c r="BB118" s="23" t="str">
        <f t="shared" si="63"/>
        <v/>
      </c>
      <c r="BC118" s="23" t="str">
        <f t="shared" si="64"/>
        <v/>
      </c>
    </row>
    <row r="119" spans="1:55" s="10" customFormat="1" ht="69.95" customHeight="1">
      <c r="A119" s="10" t="str">
        <f>IF(CONTROL!$A$8="KW","KW","")</f>
        <v>KW</v>
      </c>
      <c r="B119" s="15" t="s">
        <v>234</v>
      </c>
      <c r="C119" s="6"/>
      <c r="D119" s="6"/>
      <c r="E119" s="7" t="s">
        <v>235</v>
      </c>
      <c r="F119" s="14"/>
      <c r="G119" s="9"/>
      <c r="Z119" s="9"/>
      <c r="AA119" s="9" t="str">
        <f t="shared" si="130"/>
        <v/>
      </c>
      <c r="AI119" s="9"/>
      <c r="AO119" s="9"/>
      <c r="AZ119" s="9">
        <f t="shared" si="61"/>
        <v>0</v>
      </c>
      <c r="BA119" s="9" t="str">
        <f t="shared" si="62"/>
        <v/>
      </c>
      <c r="BB119" s="23" t="str">
        <f t="shared" si="63"/>
        <v/>
      </c>
      <c r="BC119" s="23" t="str">
        <f t="shared" si="64"/>
        <v/>
      </c>
    </row>
    <row r="120" spans="1:55" s="10" customFormat="1" ht="270.75">
      <c r="B120" s="15" t="s">
        <v>236</v>
      </c>
      <c r="C120" s="6"/>
      <c r="D120" s="6"/>
      <c r="E120" s="7" t="s">
        <v>237</v>
      </c>
      <c r="F120" s="14"/>
      <c r="G120" s="9"/>
      <c r="AI120" s="9"/>
      <c r="AO120" s="9"/>
      <c r="AZ120" s="9">
        <f t="shared" si="61"/>
        <v>0</v>
      </c>
      <c r="BA120" s="9" t="str">
        <f t="shared" si="62"/>
        <v/>
      </c>
      <c r="BB120" s="23" t="str">
        <f t="shared" si="63"/>
        <v/>
      </c>
      <c r="BC120" s="23" t="str">
        <f t="shared" si="64"/>
        <v/>
      </c>
    </row>
    <row r="121" spans="1:55" s="10" customFormat="1" ht="71.099999999999994" customHeight="1">
      <c r="B121" s="15" t="s">
        <v>238</v>
      </c>
      <c r="C121" s="6"/>
      <c r="D121" s="6"/>
      <c r="E121" s="7" t="s">
        <v>239</v>
      </c>
      <c r="F121" s="14"/>
      <c r="G121" s="9"/>
      <c r="AE121" s="9" t="str">
        <f>IF(AE$1=0,"",1*AE$1)</f>
        <v/>
      </c>
      <c r="AI121" s="9"/>
      <c r="AN121" s="9"/>
      <c r="AO121" s="9"/>
      <c r="AZ121" s="9">
        <f t="shared" si="61"/>
        <v>0</v>
      </c>
      <c r="BA121" s="9" t="str">
        <f t="shared" si="62"/>
        <v/>
      </c>
      <c r="BB121" s="23" t="str">
        <f t="shared" si="63"/>
        <v/>
      </c>
      <c r="BC121" s="23" t="str">
        <f t="shared" si="64"/>
        <v/>
      </c>
    </row>
    <row r="122" spans="1:55" s="10" customFormat="1" ht="69.95" customHeight="1">
      <c r="A122" s="10" t="str">
        <f>IF(CONTROL!$A$8="KG","KG","")</f>
        <v/>
      </c>
      <c r="B122" s="15" t="s">
        <v>240</v>
      </c>
      <c r="C122" s="6"/>
      <c r="D122" s="6"/>
      <c r="E122" s="7" t="s">
        <v>241</v>
      </c>
      <c r="F122" s="14"/>
      <c r="G122" s="9"/>
      <c r="AE122" s="9" t="str">
        <f t="shared" ref="AE122:AE123" si="131">IF($A122="","",IF(AE$1=0,"",1*AE$1))</f>
        <v/>
      </c>
      <c r="AI122" s="9"/>
      <c r="AN122" s="9"/>
      <c r="AO122" s="9"/>
      <c r="AZ122" s="9">
        <f t="shared" si="61"/>
        <v>0</v>
      </c>
      <c r="BA122" s="9" t="str">
        <f t="shared" si="62"/>
        <v/>
      </c>
      <c r="BB122" s="23" t="str">
        <f t="shared" si="63"/>
        <v/>
      </c>
      <c r="BC122" s="23" t="str">
        <f t="shared" si="64"/>
        <v/>
      </c>
    </row>
    <row r="123" spans="1:55" s="10" customFormat="1" ht="69.95" customHeight="1">
      <c r="A123" s="10" t="str">
        <f>IF(CONTROL!$A$8="KM","KM","")</f>
        <v/>
      </c>
      <c r="B123" s="15" t="s">
        <v>242</v>
      </c>
      <c r="C123" s="6"/>
      <c r="D123" s="6"/>
      <c r="E123" s="7" t="s">
        <v>243</v>
      </c>
      <c r="F123" s="14"/>
      <c r="G123" s="9"/>
      <c r="AE123" s="9" t="str">
        <f t="shared" si="131"/>
        <v/>
      </c>
      <c r="AI123" s="9"/>
      <c r="AN123" s="9"/>
      <c r="AO123" s="9"/>
      <c r="AZ123" s="9">
        <f t="shared" si="61"/>
        <v>0</v>
      </c>
      <c r="BA123" s="9" t="str">
        <f t="shared" si="62"/>
        <v/>
      </c>
      <c r="BB123" s="23" t="str">
        <f t="shared" si="63"/>
        <v/>
      </c>
      <c r="BC123" s="23" t="str">
        <f t="shared" si="64"/>
        <v/>
      </c>
    </row>
    <row r="124" spans="1:55" s="10" customFormat="1" ht="69.95" customHeight="1">
      <c r="A124" s="10" t="str">
        <f>IF(CONTROL!$A$8="KW","KW","")</f>
        <v>KW</v>
      </c>
      <c r="B124" s="15" t="s">
        <v>244</v>
      </c>
      <c r="C124" s="6"/>
      <c r="D124" s="6"/>
      <c r="E124" s="7" t="s">
        <v>245</v>
      </c>
      <c r="F124" s="14"/>
      <c r="G124" s="9"/>
      <c r="AE124" s="9" t="str">
        <f>IF($A124="","",IF(AE$1=0,"",1*AE$1))</f>
        <v/>
      </c>
      <c r="AI124" s="9"/>
      <c r="AN124" s="9"/>
      <c r="AO124" s="9"/>
      <c r="AZ124" s="9">
        <f t="shared" si="61"/>
        <v>0</v>
      </c>
      <c r="BA124" s="9" t="str">
        <f t="shared" si="62"/>
        <v/>
      </c>
      <c r="BB124" s="23" t="str">
        <f t="shared" si="63"/>
        <v/>
      </c>
      <c r="BC124" s="23" t="str">
        <f t="shared" si="64"/>
        <v/>
      </c>
    </row>
    <row r="125" spans="1:55" s="10" customFormat="1" ht="285">
      <c r="B125" s="15" t="s">
        <v>246</v>
      </c>
      <c r="C125" s="6"/>
      <c r="D125" s="6"/>
      <c r="E125" s="7" t="s">
        <v>247</v>
      </c>
      <c r="F125" s="14"/>
      <c r="G125" s="9"/>
      <c r="AI125" s="9"/>
      <c r="AK125" s="9" t="str">
        <f>IF(AK$1=0,"",1*AK$1)</f>
        <v/>
      </c>
      <c r="AL125" s="9" t="str">
        <f>IF(AL$1=0,"",2*AL$1)</f>
        <v/>
      </c>
      <c r="AM125" s="9" t="str">
        <f>IF(AM$1=0,"",1*AM$1)</f>
        <v/>
      </c>
      <c r="AO125" s="9"/>
      <c r="AZ125" s="9">
        <f t="shared" si="61"/>
        <v>0</v>
      </c>
      <c r="BA125" s="9" t="str">
        <f t="shared" si="62"/>
        <v/>
      </c>
      <c r="BB125" s="23" t="str">
        <f t="shared" si="63"/>
        <v/>
      </c>
      <c r="BC125" s="23" t="str">
        <f t="shared" si="64"/>
        <v/>
      </c>
    </row>
    <row r="126" spans="1:55" s="10" customFormat="1" ht="69.95" customHeight="1">
      <c r="A126" s="10" t="str">
        <f>IF(CONTROL!$A$8="KW","KW","")</f>
        <v>KW</v>
      </c>
      <c r="B126" s="15" t="s">
        <v>248</v>
      </c>
      <c r="C126" s="6"/>
      <c r="D126" s="6"/>
      <c r="E126" s="7" t="s">
        <v>249</v>
      </c>
      <c r="F126" s="14"/>
      <c r="G126" s="9"/>
      <c r="AI126" s="9"/>
      <c r="AK126" s="9" t="str">
        <f>IF($A126="","",IF(AK$1=0,"",1*AK$1))</f>
        <v/>
      </c>
      <c r="AL126" s="9" t="str">
        <f>IF($A126="","",IF(AL$1=0,"",2*AL$1))</f>
        <v/>
      </c>
      <c r="AM126" s="9" t="str">
        <f>IF($A126="","",IF(AM$1=0,"",1*AM$1))</f>
        <v/>
      </c>
      <c r="AO126" s="9"/>
      <c r="AZ126" s="9">
        <f t="shared" si="61"/>
        <v>0</v>
      </c>
      <c r="BA126" s="9" t="str">
        <f t="shared" si="62"/>
        <v/>
      </c>
      <c r="BB126" s="23" t="str">
        <f t="shared" si="63"/>
        <v/>
      </c>
      <c r="BC126" s="23" t="str">
        <f t="shared" si="64"/>
        <v/>
      </c>
    </row>
    <row r="127" spans="1:55" s="10" customFormat="1" ht="69.95" customHeight="1">
      <c r="A127" s="10" t="str">
        <f>IF(CONTROL!$A$8="KG","KG","")</f>
        <v/>
      </c>
      <c r="B127" s="15" t="s">
        <v>250</v>
      </c>
      <c r="C127" s="6"/>
      <c r="D127" s="6"/>
      <c r="E127" s="7" t="s">
        <v>251</v>
      </c>
      <c r="F127" s="14"/>
      <c r="G127" s="9"/>
      <c r="AI127" s="9"/>
      <c r="AK127" s="9" t="str">
        <f t="shared" ref="AK127:AK128" si="132">IF($A127="","",IF(AK$1=0,"",1*AK$1))</f>
        <v/>
      </c>
      <c r="AL127" s="9" t="str">
        <f t="shared" ref="AL127:AL128" si="133">IF($A127="","",IF(AL$1=0,"",2*AL$1))</f>
        <v/>
      </c>
      <c r="AM127" s="9" t="str">
        <f t="shared" ref="AM127:AM128" si="134">IF($A127="","",IF(AM$1=0,"",1*AM$1))</f>
        <v/>
      </c>
      <c r="AO127" s="9"/>
      <c r="AZ127" s="9">
        <f t="shared" si="61"/>
        <v>0</v>
      </c>
      <c r="BA127" s="9" t="str">
        <f t="shared" si="62"/>
        <v/>
      </c>
      <c r="BB127" s="23" t="str">
        <f t="shared" si="63"/>
        <v/>
      </c>
      <c r="BC127" s="23" t="str">
        <f t="shared" si="64"/>
        <v/>
      </c>
    </row>
    <row r="128" spans="1:55" s="10" customFormat="1" ht="69.95" customHeight="1">
      <c r="A128" s="10" t="str">
        <f>IF(CONTROL!$A$8="KM","KM","")</f>
        <v/>
      </c>
      <c r="B128" s="15" t="s">
        <v>252</v>
      </c>
      <c r="C128" s="6"/>
      <c r="D128" s="6"/>
      <c r="E128" s="7" t="s">
        <v>253</v>
      </c>
      <c r="F128" s="14"/>
      <c r="G128" s="9"/>
      <c r="AI128" s="9"/>
      <c r="AK128" s="9" t="str">
        <f t="shared" si="132"/>
        <v/>
      </c>
      <c r="AL128" s="9" t="str">
        <f t="shared" si="133"/>
        <v/>
      </c>
      <c r="AM128" s="9" t="str">
        <f t="shared" si="134"/>
        <v/>
      </c>
      <c r="AO128" s="9"/>
      <c r="AZ128" s="9">
        <f t="shared" si="61"/>
        <v>0</v>
      </c>
      <c r="BA128" s="9" t="str">
        <f t="shared" si="62"/>
        <v/>
      </c>
      <c r="BB128" s="23" t="str">
        <f t="shared" si="63"/>
        <v/>
      </c>
      <c r="BC128" s="23" t="str">
        <f t="shared" si="64"/>
        <v/>
      </c>
    </row>
    <row r="129" spans="1:55" s="10" customFormat="1" ht="66.95" customHeight="1">
      <c r="B129" s="15" t="s">
        <v>254</v>
      </c>
      <c r="C129" s="6"/>
      <c r="D129" s="6"/>
      <c r="E129" s="7" t="s">
        <v>255</v>
      </c>
      <c r="F129" s="14"/>
      <c r="G129" s="9"/>
      <c r="AI129" s="9"/>
      <c r="AN129" s="9" t="str">
        <f>IF(AN$1=0,"",1*AN$1)</f>
        <v/>
      </c>
      <c r="AO129" s="9"/>
      <c r="AZ129" s="9">
        <f t="shared" si="61"/>
        <v>0</v>
      </c>
      <c r="BA129" s="9" t="str">
        <f t="shared" si="62"/>
        <v/>
      </c>
      <c r="BB129" s="23" t="str">
        <f t="shared" si="63"/>
        <v/>
      </c>
      <c r="BC129" s="23" t="str">
        <f t="shared" si="64"/>
        <v/>
      </c>
    </row>
    <row r="130" spans="1:55" s="10" customFormat="1" ht="69.95" customHeight="1">
      <c r="A130" s="10" t="str">
        <f>IF(CONTROL!$A$8="KG","KG","")</f>
        <v/>
      </c>
      <c r="B130" s="15" t="s">
        <v>256</v>
      </c>
      <c r="C130" s="6"/>
      <c r="D130" s="6"/>
      <c r="E130" s="7" t="s">
        <v>257</v>
      </c>
      <c r="F130" s="14"/>
      <c r="G130" s="9"/>
      <c r="AI130" s="9"/>
      <c r="AN130" s="9" t="str">
        <f t="shared" ref="AN130:AN131" si="135">IF($A130="","",IF(AN$1=0,"",1*AN$1))</f>
        <v/>
      </c>
      <c r="AO130" s="9"/>
      <c r="AZ130" s="9">
        <f t="shared" si="61"/>
        <v>0</v>
      </c>
      <c r="BA130" s="9" t="str">
        <f t="shared" si="62"/>
        <v/>
      </c>
      <c r="BB130" s="23" t="str">
        <f t="shared" si="63"/>
        <v/>
      </c>
      <c r="BC130" s="23" t="str">
        <f t="shared" si="64"/>
        <v/>
      </c>
    </row>
    <row r="131" spans="1:55" s="10" customFormat="1" ht="69.95" customHeight="1">
      <c r="A131" s="10" t="str">
        <f>IF(CONTROL!$A$8="KM","KM","")</f>
        <v/>
      </c>
      <c r="B131" s="15" t="s">
        <v>258</v>
      </c>
      <c r="C131" s="6"/>
      <c r="D131" s="6"/>
      <c r="E131" s="7" t="s">
        <v>259</v>
      </c>
      <c r="F131" s="14"/>
      <c r="G131" s="9"/>
      <c r="AI131" s="9"/>
      <c r="AN131" s="9" t="str">
        <f t="shared" si="135"/>
        <v/>
      </c>
      <c r="AO131" s="9"/>
      <c r="AZ131" s="9">
        <f t="shared" si="61"/>
        <v>0</v>
      </c>
      <c r="BA131" s="9" t="str">
        <f t="shared" si="62"/>
        <v/>
      </c>
      <c r="BB131" s="23" t="str">
        <f t="shared" si="63"/>
        <v/>
      </c>
      <c r="BC131" s="23" t="str">
        <f t="shared" si="64"/>
        <v/>
      </c>
    </row>
    <row r="132" spans="1:55" s="10" customFormat="1" ht="69.95" customHeight="1">
      <c r="A132" s="10" t="str">
        <f>IF(CONTROL!$A$8="KW","KW","")</f>
        <v>KW</v>
      </c>
      <c r="B132" s="15" t="s">
        <v>260</v>
      </c>
      <c r="C132" s="6"/>
      <c r="D132" s="6"/>
      <c r="E132" s="7" t="s">
        <v>261</v>
      </c>
      <c r="F132" s="14"/>
      <c r="G132" s="9"/>
      <c r="AI132" s="9"/>
      <c r="AN132" s="9" t="str">
        <f>IF($A132="","",IF(AN$1=0,"",1*AN$1))</f>
        <v/>
      </c>
      <c r="AO132" s="9"/>
      <c r="AZ132" s="9">
        <f t="shared" ref="AZ132:AZ140" si="136">IFERROR(SUM(G132:AY132),"")</f>
        <v>0</v>
      </c>
      <c r="BA132" s="9" t="str">
        <f t="shared" ref="BA132:BA140" si="137">IF(AZ132&gt;=1,AZ132,"")</f>
        <v/>
      </c>
      <c r="BB132" s="23" t="str">
        <f t="shared" ref="BB132:BB140" si="138">IF(AZ132&gt;=1,B132,"")</f>
        <v/>
      </c>
      <c r="BC132" s="23" t="str">
        <f t="shared" ref="BC132:BC140" si="139">IF(AZ132&gt;=1,E132,"")</f>
        <v/>
      </c>
    </row>
    <row r="133" spans="1:55" s="10" customFormat="1" ht="356.25">
      <c r="B133" s="15" t="s">
        <v>268</v>
      </c>
      <c r="C133" s="6"/>
      <c r="D133" s="6"/>
      <c r="E133" s="7" t="s">
        <v>269</v>
      </c>
      <c r="F133" s="14"/>
      <c r="G133" s="9"/>
      <c r="AB133" s="9" t="str">
        <f>IF(AB$1=0,"",1*AB$1)</f>
        <v/>
      </c>
      <c r="AI133" s="9"/>
      <c r="AO133" s="9"/>
      <c r="AZ133" s="9">
        <f t="shared" si="136"/>
        <v>0</v>
      </c>
      <c r="BA133" s="9" t="str">
        <f t="shared" si="137"/>
        <v/>
      </c>
      <c r="BB133" s="23" t="str">
        <f t="shared" si="138"/>
        <v/>
      </c>
      <c r="BC133" s="23" t="str">
        <f t="shared" si="139"/>
        <v/>
      </c>
    </row>
    <row r="134" spans="1:55" s="10" customFormat="1" ht="69.95" customHeight="1">
      <c r="A134" s="10" t="str">
        <f>IF(CONTROL!$A$8="KW","KW","")</f>
        <v>KW</v>
      </c>
      <c r="B134" s="15" t="s">
        <v>270</v>
      </c>
      <c r="C134" s="6"/>
      <c r="D134" s="6"/>
      <c r="E134" s="7" t="s">
        <v>271</v>
      </c>
      <c r="F134" s="14"/>
      <c r="G134" s="9"/>
      <c r="AB134" s="9" t="str">
        <f>IF($A134="","",IF(AB$1=0,"",1*AB$1))</f>
        <v/>
      </c>
      <c r="AI134" s="9"/>
      <c r="AO134" s="9"/>
      <c r="AZ134" s="9">
        <f t="shared" si="136"/>
        <v>0</v>
      </c>
      <c r="BA134" s="9" t="str">
        <f t="shared" si="137"/>
        <v/>
      </c>
      <c r="BB134" s="23" t="str">
        <f t="shared" si="138"/>
        <v/>
      </c>
      <c r="BC134" s="23" t="str">
        <f t="shared" si="139"/>
        <v/>
      </c>
    </row>
    <row r="135" spans="1:55" s="10" customFormat="1" ht="69.95" customHeight="1">
      <c r="A135" s="10" t="str">
        <f>IF(CONTROL!$A$8="KG","KG","")</f>
        <v/>
      </c>
      <c r="B135" s="15" t="s">
        <v>272</v>
      </c>
      <c r="C135" s="6"/>
      <c r="D135" s="6"/>
      <c r="E135" s="7" t="s">
        <v>273</v>
      </c>
      <c r="F135" s="14"/>
      <c r="G135" s="9"/>
      <c r="AB135" s="9" t="str">
        <f t="shared" ref="AB135:AB136" si="140">IF($A135="","",IF(AB$1=0,"",1*AB$1))</f>
        <v/>
      </c>
      <c r="AI135" s="9"/>
      <c r="AO135" s="9"/>
      <c r="AZ135" s="9">
        <f t="shared" si="136"/>
        <v>0</v>
      </c>
      <c r="BA135" s="9" t="str">
        <f t="shared" si="137"/>
        <v/>
      </c>
      <c r="BB135" s="23" t="str">
        <f t="shared" si="138"/>
        <v/>
      </c>
      <c r="BC135" s="23" t="str">
        <f t="shared" si="139"/>
        <v/>
      </c>
    </row>
    <row r="136" spans="1:55" s="10" customFormat="1" ht="69.95" customHeight="1">
      <c r="A136" s="10" t="str">
        <f>IF(CONTROL!$A$8="KM","KM","")</f>
        <v/>
      </c>
      <c r="B136" s="15" t="s">
        <v>274</v>
      </c>
      <c r="C136" s="6"/>
      <c r="D136" s="6"/>
      <c r="E136" s="7" t="s">
        <v>275</v>
      </c>
      <c r="F136" s="14"/>
      <c r="G136" s="9"/>
      <c r="AB136" s="9" t="str">
        <f t="shared" si="140"/>
        <v/>
      </c>
      <c r="AI136" s="9"/>
      <c r="AO136" s="9"/>
      <c r="AZ136" s="9">
        <f t="shared" si="136"/>
        <v>0</v>
      </c>
      <c r="BA136" s="9" t="str">
        <f t="shared" si="137"/>
        <v/>
      </c>
      <c r="BB136" s="23" t="str">
        <f t="shared" si="138"/>
        <v/>
      </c>
      <c r="BC136" s="23" t="str">
        <f t="shared" si="139"/>
        <v/>
      </c>
    </row>
    <row r="137" spans="1:55" s="10" customFormat="1" ht="57" customHeight="1">
      <c r="B137" s="15" t="s">
        <v>276</v>
      </c>
      <c r="C137" s="6"/>
      <c r="D137" s="6"/>
      <c r="E137" s="7" t="s">
        <v>277</v>
      </c>
      <c r="F137" s="14"/>
      <c r="G137" s="9"/>
      <c r="AF137" s="9"/>
      <c r="AI137" s="9"/>
      <c r="AO137" s="9"/>
      <c r="AZ137" s="9">
        <f t="shared" si="136"/>
        <v>0</v>
      </c>
      <c r="BA137" s="9" t="str">
        <f t="shared" si="137"/>
        <v/>
      </c>
      <c r="BB137" s="23" t="str">
        <f t="shared" si="138"/>
        <v/>
      </c>
      <c r="BC137" s="23" t="str">
        <f t="shared" si="139"/>
        <v/>
      </c>
    </row>
    <row r="138" spans="1:55" ht="57" customHeight="1">
      <c r="A138" s="10" t="str">
        <f>IF(CONTROL!$A$8="KG","KG","")</f>
        <v/>
      </c>
      <c r="B138" s="16" t="s">
        <v>262</v>
      </c>
      <c r="C138" s="4"/>
      <c r="D138" s="4"/>
      <c r="E138" s="5" t="s">
        <v>263</v>
      </c>
      <c r="F138" s="14"/>
      <c r="AE138" s="9"/>
      <c r="AF138" s="9" t="str">
        <f t="shared" ref="AF138:AF139" si="141">IF($A138="","",IF(AF$1=0,"",1*AF$1))</f>
        <v/>
      </c>
      <c r="AN138" s="9"/>
      <c r="AZ138" s="9">
        <f t="shared" si="136"/>
        <v>0</v>
      </c>
      <c r="BA138" s="9" t="str">
        <f t="shared" si="137"/>
        <v/>
      </c>
      <c r="BB138" s="23" t="str">
        <f t="shared" si="138"/>
        <v/>
      </c>
      <c r="BC138" s="23" t="str">
        <f t="shared" si="139"/>
        <v/>
      </c>
    </row>
    <row r="139" spans="1:55" ht="57" customHeight="1">
      <c r="A139" s="10" t="str">
        <f>IF(CONTROL!$A$8="KM","KM","")</f>
        <v/>
      </c>
      <c r="B139" s="16" t="s">
        <v>264</v>
      </c>
      <c r="C139" s="4"/>
      <c r="D139" s="4"/>
      <c r="E139" s="5" t="s">
        <v>265</v>
      </c>
      <c r="F139" s="14"/>
      <c r="AE139" s="9"/>
      <c r="AF139" s="9" t="str">
        <f t="shared" si="141"/>
        <v/>
      </c>
      <c r="AN139" s="9"/>
      <c r="AZ139" s="9">
        <f t="shared" si="136"/>
        <v>0</v>
      </c>
      <c r="BA139" s="9" t="str">
        <f t="shared" si="137"/>
        <v/>
      </c>
      <c r="BB139" s="23" t="str">
        <f t="shared" si="138"/>
        <v/>
      </c>
      <c r="BC139" s="23" t="str">
        <f t="shared" si="139"/>
        <v/>
      </c>
    </row>
    <row r="140" spans="1:55" ht="57" customHeight="1">
      <c r="A140" s="10" t="str">
        <f>IF(CONTROL!$A$8="KW","KW","")</f>
        <v>KW</v>
      </c>
      <c r="B140" s="16" t="s">
        <v>266</v>
      </c>
      <c r="C140" s="4"/>
      <c r="D140" s="4"/>
      <c r="E140" s="5" t="s">
        <v>267</v>
      </c>
      <c r="F140" s="14"/>
      <c r="AE140" s="9"/>
      <c r="AF140" s="9" t="str">
        <f>IF($A140="","",IF(AF$1=0,"",1*AF$1))</f>
        <v/>
      </c>
      <c r="AN140" s="9"/>
      <c r="AZ140" s="9">
        <f t="shared" si="136"/>
        <v>0</v>
      </c>
      <c r="BA140" s="9" t="str">
        <f t="shared" si="137"/>
        <v/>
      </c>
      <c r="BB140" s="23" t="str">
        <f t="shared" si="138"/>
        <v/>
      </c>
      <c r="BC140" s="23" t="str">
        <f t="shared" si="139"/>
        <v/>
      </c>
    </row>
    <row r="141" spans="1:55" ht="152.1" customHeight="1">
      <c r="B141" s="21"/>
      <c r="AZ141" s="9"/>
      <c r="BA141" s="9"/>
    </row>
    <row r="142" spans="1:55">
      <c r="AZ142" s="9"/>
      <c r="BA142" s="9"/>
    </row>
    <row r="143" spans="1:55">
      <c r="AZ143" s="9"/>
      <c r="BA143" s="9"/>
    </row>
    <row r="144" spans="1:55">
      <c r="AZ144" s="9"/>
      <c r="BA144" s="9"/>
    </row>
    <row r="145" spans="52:53">
      <c r="AZ145" s="9"/>
      <c r="BA145" s="9"/>
    </row>
  </sheetData>
  <sheetProtection autoFilter="0"/>
  <autoFilter ref="B2:AP140" xr:uid="{BCF53200-C683-4AD4-9E78-85CF6556EA89}"/>
  <pageMargins left="0.7" right="0.7" top="0.75" bottom="0.75" header="0.3" footer="0.3"/>
  <pageSetup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2781B-0D81-459F-90DA-F8FDD70C6AD6}">
  <sheetPr codeName="Hoja2"/>
  <dimension ref="A1:BR140"/>
  <sheetViews>
    <sheetView topLeftCell="AD1" workbookViewId="0">
      <selection activeCell="AM5" sqref="AM5"/>
    </sheetView>
  </sheetViews>
  <sheetFormatPr baseColWidth="10" defaultColWidth="11.42578125" defaultRowHeight="15"/>
  <cols>
    <col min="1" max="1" width="16.7109375" style="17" bestFit="1" customWidth="1"/>
    <col min="2" max="3" width="11.42578125" style="17"/>
    <col min="4" max="4" width="11.85546875" style="17" customWidth="1"/>
    <col min="5" max="8" width="11.42578125" style="17"/>
    <col min="9" max="16" width="11.42578125" style="18"/>
    <col min="17" max="17" width="13" style="18" customWidth="1"/>
    <col min="18" max="19" width="11.42578125" style="18"/>
    <col min="20" max="31" width="11.42578125" style="17"/>
    <col min="32" max="40" width="11.85546875" style="17" bestFit="1" customWidth="1"/>
    <col min="41" max="16384" width="11.42578125" style="17"/>
  </cols>
  <sheetData>
    <row r="1" spans="1:70">
      <c r="AF1" s="17" t="s">
        <v>382</v>
      </c>
    </row>
    <row r="2" spans="1:70" ht="45">
      <c r="I2" s="18" t="s">
        <v>335</v>
      </c>
      <c r="J2" s="18" t="s">
        <v>334</v>
      </c>
      <c r="K2" s="18" t="s">
        <v>338</v>
      </c>
      <c r="L2" s="18" t="str">
        <f t="shared" ref="L2:L33" si="0">IF(J2=0,"",I2)</f>
        <v xml:space="preserve">Modelo </v>
      </c>
      <c r="M2" s="18" t="str">
        <f t="shared" ref="M2:M33" si="1">IF(J2=0,"",J2)</f>
        <v>Cantidad</v>
      </c>
      <c r="P2" s="18" t="s">
        <v>338</v>
      </c>
      <c r="R2" s="18" t="s">
        <v>335</v>
      </c>
      <c r="S2" s="18" t="s">
        <v>334</v>
      </c>
      <c r="W2" s="11" t="s">
        <v>350</v>
      </c>
      <c r="X2" s="14"/>
      <c r="Y2" s="14"/>
      <c r="Z2" s="14"/>
      <c r="AA2" s="14"/>
      <c r="AB2" s="14"/>
      <c r="AC2" s="14"/>
      <c r="AD2" s="14"/>
      <c r="AE2" s="14"/>
      <c r="AF2" s="32" t="s">
        <v>278</v>
      </c>
      <c r="AG2" s="32" t="s">
        <v>279</v>
      </c>
      <c r="AH2" s="32" t="s">
        <v>280</v>
      </c>
      <c r="AI2" s="32" t="s">
        <v>369</v>
      </c>
      <c r="AJ2" s="32" t="s">
        <v>370</v>
      </c>
      <c r="AK2" s="32" t="s">
        <v>371</v>
      </c>
      <c r="AL2" s="32" t="s">
        <v>372</v>
      </c>
      <c r="AM2" s="32" t="s">
        <v>299</v>
      </c>
      <c r="AN2" s="32" t="s">
        <v>292</v>
      </c>
      <c r="AO2" s="14"/>
      <c r="AP2" s="11">
        <v>0</v>
      </c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2"/>
      <c r="BE2" s="12"/>
      <c r="BF2" s="12"/>
      <c r="BG2" s="3"/>
      <c r="BH2" s="12"/>
      <c r="BI2" s="12"/>
      <c r="BJ2" s="11"/>
      <c r="BK2" s="11"/>
      <c r="BL2" s="11"/>
      <c r="BM2" s="11"/>
      <c r="BN2" s="12"/>
      <c r="BO2" s="12"/>
      <c r="BP2" s="11"/>
      <c r="BQ2" s="3"/>
      <c r="BR2" s="3"/>
    </row>
    <row r="3" spans="1:70" ht="69.95" customHeight="1">
      <c r="A3" s="17" t="s">
        <v>303</v>
      </c>
      <c r="B3" s="17">
        <v>1</v>
      </c>
      <c r="C3" s="17" t="s">
        <v>304</v>
      </c>
      <c r="D3" s="17">
        <v>1</v>
      </c>
      <c r="I3" s="18" t="s">
        <v>3</v>
      </c>
      <c r="J3" s="18">
        <f>VLOOKUP(I3,'LISTA ARTICULOS'!B3:AZ250,51,0)</f>
        <v>0</v>
      </c>
      <c r="K3" s="18" t="str">
        <f>IF(J3=0,"blanco",I3)</f>
        <v>blanco</v>
      </c>
      <c r="L3" s="18" t="str">
        <f t="shared" si="0"/>
        <v/>
      </c>
      <c r="M3" s="18" t="str">
        <f t="shared" si="1"/>
        <v/>
      </c>
      <c r="O3" s="18" t="s">
        <v>64</v>
      </c>
      <c r="P3" s="18">
        <v>2</v>
      </c>
      <c r="Q3" s="19"/>
      <c r="R3" s="19" t="s">
        <v>3</v>
      </c>
      <c r="S3" s="19">
        <v>1</v>
      </c>
      <c r="W3" s="17">
        <v>1</v>
      </c>
      <c r="Y3" s="35" t="s">
        <v>379</v>
      </c>
      <c r="AF3" s="17" t="b">
        <v>0</v>
      </c>
      <c r="AG3" s="17" t="b">
        <v>0</v>
      </c>
      <c r="AH3" s="17" t="b">
        <v>0</v>
      </c>
      <c r="AI3" s="17" t="b">
        <v>0</v>
      </c>
      <c r="AJ3" s="17" t="b">
        <v>0</v>
      </c>
      <c r="AK3" s="17" t="b">
        <v>0</v>
      </c>
      <c r="AL3" s="17" t="b">
        <v>0</v>
      </c>
      <c r="AM3" s="17" t="b">
        <v>0</v>
      </c>
      <c r="AN3" s="17" t="b">
        <v>0</v>
      </c>
      <c r="AP3" s="17" t="b">
        <v>0</v>
      </c>
      <c r="AR3" s="32" t="s">
        <v>278</v>
      </c>
      <c r="AS3" s="32" t="s">
        <v>279</v>
      </c>
      <c r="AT3" s="32" t="s">
        <v>280</v>
      </c>
      <c r="AU3" s="32" t="s">
        <v>369</v>
      </c>
      <c r="AV3" s="32" t="s">
        <v>370</v>
      </c>
      <c r="AW3" s="32" t="s">
        <v>371</v>
      </c>
      <c r="AX3" s="32" t="s">
        <v>372</v>
      </c>
      <c r="AY3" s="32" t="s">
        <v>299</v>
      </c>
      <c r="AZ3" s="32" t="s">
        <v>291</v>
      </c>
      <c r="BA3" s="32" t="s">
        <v>292</v>
      </c>
      <c r="BB3" s="32" t="s">
        <v>340</v>
      </c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</row>
    <row r="4" spans="1:70" ht="69.75" customHeight="1">
      <c r="A4" s="17" t="s">
        <v>305</v>
      </c>
      <c r="C4" s="17" t="s">
        <v>309</v>
      </c>
      <c r="D4" s="17">
        <v>1</v>
      </c>
      <c r="E4" s="20" t="s">
        <v>148</v>
      </c>
      <c r="F4" s="20" t="s">
        <v>320</v>
      </c>
      <c r="G4" s="17" t="s">
        <v>309</v>
      </c>
      <c r="I4" s="18" t="s">
        <v>5</v>
      </c>
      <c r="J4" s="18">
        <f>VLOOKUP(I4,'LISTA ARTICULOS'!B4:AZ251,51,0)</f>
        <v>0</v>
      </c>
      <c r="K4" s="18" t="str">
        <f t="shared" ref="K4:K67" si="2">IF(J4=0,"blanco",I4)</f>
        <v>blanco</v>
      </c>
      <c r="L4" s="18" t="str">
        <f t="shared" si="0"/>
        <v/>
      </c>
      <c r="M4" s="18" t="str">
        <f t="shared" si="1"/>
        <v/>
      </c>
      <c r="O4" s="18" t="s">
        <v>40</v>
      </c>
      <c r="P4" s="18">
        <v>1</v>
      </c>
      <c r="Q4" s="19"/>
      <c r="R4" s="19" t="s">
        <v>12</v>
      </c>
      <c r="S4" s="19">
        <v>1</v>
      </c>
      <c r="W4" s="17">
        <v>2</v>
      </c>
      <c r="Y4" s="35" t="s">
        <v>380</v>
      </c>
      <c r="AF4" s="17" t="str">
        <f>IF(AF3=TRUE,1,"")</f>
        <v/>
      </c>
      <c r="AG4" s="17" t="str">
        <f>IF(AG3=TRUE,2,"")</f>
        <v/>
      </c>
      <c r="AH4" s="17" t="str">
        <f>IF(AH3=TRUE,3,"")</f>
        <v/>
      </c>
      <c r="AI4" s="17" t="str">
        <f>IF(AI3=TRUE,1,"")</f>
        <v/>
      </c>
      <c r="AJ4" s="17" t="str">
        <f t="shared" ref="AJ4:AN4" si="3">IF(AJ3=TRUE,1,"")</f>
        <v/>
      </c>
      <c r="AK4" s="17" t="str">
        <f>IF(AK3=TRUE,2,"")</f>
        <v/>
      </c>
      <c r="AL4" s="17" t="str">
        <f>IF(AL3=TRUE,3,"")</f>
        <v/>
      </c>
      <c r="AM4" s="17" t="str">
        <f t="shared" si="3"/>
        <v/>
      </c>
      <c r="AN4" s="17" t="str">
        <f t="shared" si="3"/>
        <v/>
      </c>
      <c r="AR4" s="17">
        <f>COTIZADOR!B9</f>
        <v>0</v>
      </c>
      <c r="AS4" s="17">
        <f>COTIZADOR!D9</f>
        <v>0</v>
      </c>
      <c r="AT4" s="17">
        <f>COTIZADOR!F9</f>
        <v>0</v>
      </c>
      <c r="AU4" s="17">
        <f>COTIZADOR!H9</f>
        <v>0</v>
      </c>
      <c r="AV4" s="17">
        <f>COTIZADOR!J9</f>
        <v>0</v>
      </c>
      <c r="AW4" s="17">
        <f>COTIZADOR!L9</f>
        <v>0</v>
      </c>
      <c r="AX4" s="17">
        <f>COTIZADOR!N9</f>
        <v>0</v>
      </c>
      <c r="AY4" s="17">
        <f>COTIZADOR!P9</f>
        <v>0</v>
      </c>
      <c r="AZ4" s="17">
        <f>COTIZADOR!R9</f>
        <v>0</v>
      </c>
      <c r="BA4" s="17">
        <f>COTIZADOR!T9</f>
        <v>0</v>
      </c>
      <c r="BB4" s="17">
        <f>COTIZADOR!V9</f>
        <v>0</v>
      </c>
    </row>
    <row r="5" spans="1:70" ht="69.75" customHeight="1">
      <c r="A5" s="17" t="s">
        <v>306</v>
      </c>
      <c r="C5" s="17" t="s">
        <v>310</v>
      </c>
      <c r="D5" s="17">
        <v>2</v>
      </c>
      <c r="E5" s="20" t="s">
        <v>152</v>
      </c>
      <c r="F5" s="20" t="s">
        <v>321</v>
      </c>
      <c r="G5" s="17" t="s">
        <v>310</v>
      </c>
      <c r="I5" s="18" t="s">
        <v>7</v>
      </c>
      <c r="J5" s="18">
        <f>VLOOKUP(I5,'LISTA ARTICULOS'!B5:AZ252,51,0)</f>
        <v>0</v>
      </c>
      <c r="K5" s="18" t="str">
        <f t="shared" si="2"/>
        <v>blanco</v>
      </c>
      <c r="L5" s="18" t="str">
        <f t="shared" si="0"/>
        <v/>
      </c>
      <c r="M5" s="18" t="str">
        <f t="shared" si="1"/>
        <v/>
      </c>
      <c r="O5" s="18" t="s">
        <v>258</v>
      </c>
      <c r="P5" s="18">
        <v>1</v>
      </c>
      <c r="Q5" s="19"/>
      <c r="R5" s="19" t="s">
        <v>70</v>
      </c>
      <c r="S5" s="19">
        <v>2</v>
      </c>
      <c r="W5" s="17">
        <v>3</v>
      </c>
      <c r="AR5" s="32" t="s">
        <v>284</v>
      </c>
      <c r="AS5" s="32" t="s">
        <v>285</v>
      </c>
      <c r="AT5" s="32" t="s">
        <v>356</v>
      </c>
      <c r="AU5" s="32" t="s">
        <v>287</v>
      </c>
      <c r="AV5" s="32" t="s">
        <v>357</v>
      </c>
      <c r="AW5" s="32" t="s">
        <v>358</v>
      </c>
      <c r="AX5" s="32" t="s">
        <v>373</v>
      </c>
      <c r="AY5" s="32" t="s">
        <v>374</v>
      </c>
      <c r="AZ5" s="32" t="s">
        <v>375</v>
      </c>
      <c r="BA5" s="32" t="s">
        <v>300</v>
      </c>
      <c r="BB5" s="32" t="s">
        <v>376</v>
      </c>
    </row>
    <row r="6" spans="1:70" ht="69.75" customHeight="1">
      <c r="A6" s="17" t="s">
        <v>307</v>
      </c>
      <c r="C6" s="17" t="s">
        <v>311</v>
      </c>
      <c r="D6" s="17">
        <v>3</v>
      </c>
      <c r="E6" s="20" t="s">
        <v>156</v>
      </c>
      <c r="F6" s="20" t="s">
        <v>322</v>
      </c>
      <c r="G6" s="17" t="s">
        <v>311</v>
      </c>
      <c r="I6" s="18" t="s">
        <v>9</v>
      </c>
      <c r="J6" s="18">
        <f>VLOOKUP(I6,'LISTA ARTICULOS'!B6:AZ253,51,0)</f>
        <v>0</v>
      </c>
      <c r="K6" s="18" t="str">
        <f t="shared" si="2"/>
        <v>blanco</v>
      </c>
      <c r="L6" s="18" t="str">
        <f t="shared" si="0"/>
        <v/>
      </c>
      <c r="M6" s="18" t="str">
        <f t="shared" si="1"/>
        <v/>
      </c>
      <c r="O6" s="18" t="s">
        <v>242</v>
      </c>
      <c r="P6" s="18">
        <v>1</v>
      </c>
      <c r="Q6" s="19"/>
      <c r="R6" s="19" t="s">
        <v>14</v>
      </c>
      <c r="S6" s="19">
        <v>1</v>
      </c>
      <c r="W6" s="17">
        <v>4</v>
      </c>
      <c r="AR6" s="38">
        <f>COTIZADOR!B14</f>
        <v>0</v>
      </c>
      <c r="AS6" s="38">
        <f>COTIZADOR!D14</f>
        <v>0</v>
      </c>
      <c r="AT6" s="38">
        <f>COTIZADOR!F14</f>
        <v>0</v>
      </c>
      <c r="AU6" s="38">
        <f>COTIZADOR!H14</f>
        <v>0</v>
      </c>
      <c r="AV6" s="38">
        <f>COTIZADOR!J14</f>
        <v>0</v>
      </c>
      <c r="AW6" s="38">
        <f>COTIZADOR!L14</f>
        <v>0</v>
      </c>
      <c r="AX6" s="38">
        <f>COTIZADOR!N14</f>
        <v>0</v>
      </c>
      <c r="AY6" s="38">
        <f>COTIZADOR!P14</f>
        <v>0</v>
      </c>
      <c r="AZ6" s="38">
        <f>COTIZADOR!R14</f>
        <v>0</v>
      </c>
      <c r="BA6" s="38">
        <f>COTIZADOR!T14</f>
        <v>0</v>
      </c>
      <c r="BB6" s="38">
        <f>COTIZADOR!V14</f>
        <v>0</v>
      </c>
    </row>
    <row r="7" spans="1:70" ht="69.75" customHeight="1">
      <c r="C7" s="17" t="s">
        <v>312</v>
      </c>
      <c r="D7" s="17">
        <v>4</v>
      </c>
      <c r="E7" s="20" t="s">
        <v>160</v>
      </c>
      <c r="F7" s="20" t="s">
        <v>323</v>
      </c>
      <c r="G7" s="17" t="s">
        <v>312</v>
      </c>
      <c r="I7" s="18" t="s">
        <v>11</v>
      </c>
      <c r="J7" s="18" t="e">
        <f>VLOOKUP(I7,'LISTA ARTICULOS'!B7:AZ254,51,0)</f>
        <v>#N/A</v>
      </c>
      <c r="K7" s="18" t="e">
        <f t="shared" si="2"/>
        <v>#N/A</v>
      </c>
      <c r="L7" s="18" t="e">
        <f t="shared" si="0"/>
        <v>#N/A</v>
      </c>
      <c r="M7" s="18" t="e">
        <f t="shared" si="1"/>
        <v>#N/A</v>
      </c>
      <c r="O7" s="18" t="s">
        <v>112</v>
      </c>
      <c r="P7" s="18">
        <v>2</v>
      </c>
      <c r="Q7" s="19"/>
      <c r="R7" s="19" t="s">
        <v>16</v>
      </c>
      <c r="S7" s="19">
        <v>19</v>
      </c>
      <c r="W7" s="17">
        <v>5</v>
      </c>
      <c r="AR7" s="32" t="s">
        <v>293</v>
      </c>
      <c r="AS7" s="32" t="s">
        <v>294</v>
      </c>
      <c r="AT7" s="32" t="s">
        <v>295</v>
      </c>
      <c r="AU7" s="32" t="s">
        <v>377</v>
      </c>
      <c r="AV7" s="32" t="s">
        <v>359</v>
      </c>
      <c r="AW7" s="32" t="s">
        <v>348</v>
      </c>
      <c r="AX7" s="32" t="s">
        <v>344</v>
      </c>
      <c r="AY7" s="32" t="s">
        <v>297</v>
      </c>
      <c r="AZ7" s="32" t="s">
        <v>298</v>
      </c>
      <c r="BA7" s="32" t="s">
        <v>302</v>
      </c>
    </row>
    <row r="8" spans="1:70" ht="69.75" customHeight="1">
      <c r="A8" s="17" t="str">
        <f>IF(B3=1,"KW",IF(B3=2,"KG","KM"))</f>
        <v>KW</v>
      </c>
      <c r="C8" s="17" t="s">
        <v>306</v>
      </c>
      <c r="D8" s="17">
        <v>5</v>
      </c>
      <c r="E8" s="20" t="s">
        <v>164</v>
      </c>
      <c r="F8" s="20" t="s">
        <v>324</v>
      </c>
      <c r="G8" s="17" t="s">
        <v>306</v>
      </c>
      <c r="I8" s="18" t="s">
        <v>12</v>
      </c>
      <c r="J8" s="18">
        <f>VLOOKUP(I8,'LISTA ARTICULOS'!B8:AZ255,51,0)</f>
        <v>0</v>
      </c>
      <c r="K8" s="18" t="str">
        <f t="shared" si="2"/>
        <v>blanco</v>
      </c>
      <c r="L8" s="18" t="str">
        <f t="shared" si="0"/>
        <v/>
      </c>
      <c r="M8" s="18" t="str">
        <f t="shared" si="1"/>
        <v/>
      </c>
      <c r="O8" s="18" t="s">
        <v>58</v>
      </c>
      <c r="P8" s="18">
        <v>1</v>
      </c>
      <c r="Q8" s="19"/>
      <c r="R8" s="19" t="s">
        <v>72</v>
      </c>
      <c r="S8" s="19">
        <v>18</v>
      </c>
      <c r="W8" s="17">
        <v>6</v>
      </c>
      <c r="AR8" s="38">
        <f>COTIZADOR!B21</f>
        <v>0</v>
      </c>
      <c r="AS8" s="38">
        <f>COTIZADOR!D21</f>
        <v>0</v>
      </c>
      <c r="AT8" s="38">
        <f>COTIZADOR!F21</f>
        <v>0</v>
      </c>
      <c r="AU8" s="38">
        <f>COTIZADOR!H21</f>
        <v>0</v>
      </c>
      <c r="AV8" s="38">
        <f>COTIZADOR!J21</f>
        <v>0</v>
      </c>
      <c r="AW8" s="38">
        <f>COTIZADOR!L21</f>
        <v>0</v>
      </c>
      <c r="AX8" s="38">
        <f>COTIZADOR!N21</f>
        <v>0</v>
      </c>
      <c r="AY8" s="38">
        <f>COTIZADOR!P21</f>
        <v>0</v>
      </c>
      <c r="AZ8" s="38">
        <f>COTIZADOR!R21</f>
        <v>0</v>
      </c>
      <c r="BA8" s="38">
        <f>COTIZADOR!T21</f>
        <v>0</v>
      </c>
    </row>
    <row r="9" spans="1:70" ht="69.75" customHeight="1">
      <c r="C9" s="17" t="s">
        <v>307</v>
      </c>
      <c r="D9" s="17">
        <v>6</v>
      </c>
      <c r="E9" s="20" t="s">
        <v>168</v>
      </c>
      <c r="F9" s="20" t="s">
        <v>325</v>
      </c>
      <c r="G9" s="17" t="s">
        <v>307</v>
      </c>
      <c r="I9" s="18" t="s">
        <v>14</v>
      </c>
      <c r="J9" s="18">
        <f>VLOOKUP(I9,'LISTA ARTICULOS'!B9:AZ256,51,0)</f>
        <v>0</v>
      </c>
      <c r="K9" s="18" t="str">
        <f t="shared" si="2"/>
        <v>blanco</v>
      </c>
      <c r="L9" s="18" t="str">
        <f t="shared" si="0"/>
        <v/>
      </c>
      <c r="M9" s="18" t="str">
        <f t="shared" si="1"/>
        <v/>
      </c>
      <c r="O9" s="18" t="s">
        <v>52</v>
      </c>
      <c r="P9" s="18">
        <v>1</v>
      </c>
      <c r="Q9" s="19"/>
      <c r="R9" s="19" t="s">
        <v>184</v>
      </c>
      <c r="S9" s="19">
        <v>1</v>
      </c>
      <c r="W9" s="17">
        <v>7</v>
      </c>
      <c r="AR9" s="32" t="s">
        <v>345</v>
      </c>
      <c r="AS9" s="32" t="s">
        <v>346</v>
      </c>
      <c r="AT9" s="32" t="s">
        <v>360</v>
      </c>
      <c r="AU9" s="32" t="s">
        <v>352</v>
      </c>
    </row>
    <row r="10" spans="1:70" ht="69.75" customHeight="1">
      <c r="C10" s="17" t="s">
        <v>305</v>
      </c>
      <c r="D10" s="17">
        <v>7</v>
      </c>
      <c r="E10" s="20" t="s">
        <v>172</v>
      </c>
      <c r="F10" s="20" t="s">
        <v>326</v>
      </c>
      <c r="G10" s="17" t="s">
        <v>305</v>
      </c>
      <c r="I10" s="18" t="s">
        <v>16</v>
      </c>
      <c r="J10" s="18">
        <f>VLOOKUP(I10,'LISTA ARTICULOS'!B10:AZ257,51,0)</f>
        <v>0</v>
      </c>
      <c r="K10" s="18" t="str">
        <f t="shared" si="2"/>
        <v>blanco</v>
      </c>
      <c r="L10" s="18" t="str">
        <f t="shared" si="0"/>
        <v/>
      </c>
      <c r="M10" s="18" t="str">
        <f t="shared" si="1"/>
        <v/>
      </c>
      <c r="O10" s="18" t="s">
        <v>28</v>
      </c>
      <c r="P10" s="18">
        <v>2</v>
      </c>
      <c r="Q10" s="19"/>
      <c r="R10" s="19" t="s">
        <v>182</v>
      </c>
      <c r="S10" s="19">
        <v>1</v>
      </c>
      <c r="W10" s="17">
        <v>8</v>
      </c>
      <c r="AR10" s="38">
        <f>COTIZADOR!B27</f>
        <v>0</v>
      </c>
      <c r="AS10" s="38">
        <f>COTIZADOR!D27</f>
        <v>0</v>
      </c>
      <c r="AT10" s="38">
        <f>COTIZADOR!F27</f>
        <v>0</v>
      </c>
      <c r="AU10" s="38">
        <f>COTIZADOR!H27</f>
        <v>0</v>
      </c>
    </row>
    <row r="11" spans="1:70" ht="69.75" customHeight="1">
      <c r="C11" s="17" t="s">
        <v>314</v>
      </c>
      <c r="D11" s="17">
        <v>8</v>
      </c>
      <c r="E11" s="20" t="s">
        <v>176</v>
      </c>
      <c r="F11" s="20" t="s">
        <v>328</v>
      </c>
      <c r="G11" s="17" t="s">
        <v>314</v>
      </c>
      <c r="I11" s="18" t="s">
        <v>18</v>
      </c>
      <c r="J11" s="18">
        <f>VLOOKUP(I11,'LISTA ARTICULOS'!B11:AZ258,51,0)</f>
        <v>0</v>
      </c>
      <c r="K11" s="18" t="str">
        <f t="shared" si="2"/>
        <v>blanco</v>
      </c>
      <c r="L11" s="18" t="str">
        <f t="shared" si="0"/>
        <v/>
      </c>
      <c r="M11" s="18" t="str">
        <f t="shared" si="1"/>
        <v/>
      </c>
      <c r="O11" s="18" t="s">
        <v>264</v>
      </c>
      <c r="P11" s="18">
        <v>1</v>
      </c>
      <c r="Q11" s="19"/>
      <c r="R11" s="19" t="s">
        <v>68</v>
      </c>
      <c r="S11" s="19">
        <v>2</v>
      </c>
      <c r="W11" s="17">
        <v>9</v>
      </c>
    </row>
    <row r="12" spans="1:70" ht="69.75" customHeight="1">
      <c r="C12" s="17" t="s">
        <v>362</v>
      </c>
      <c r="D12" s="17">
        <v>9</v>
      </c>
      <c r="E12" s="17" t="s">
        <v>180</v>
      </c>
      <c r="F12" s="20" t="s">
        <v>361</v>
      </c>
      <c r="G12" s="17" t="s">
        <v>362</v>
      </c>
      <c r="I12" s="18" t="s">
        <v>20</v>
      </c>
      <c r="J12" s="18">
        <f>VLOOKUP(I12,'LISTA ARTICULOS'!B12:AZ259,51,0)</f>
        <v>0</v>
      </c>
      <c r="K12" s="18" t="str">
        <f t="shared" si="2"/>
        <v>blanco</v>
      </c>
      <c r="L12" s="18" t="str">
        <f t="shared" si="0"/>
        <v/>
      </c>
      <c r="M12" s="18" t="str">
        <f t="shared" si="1"/>
        <v/>
      </c>
      <c r="O12" s="18" t="s">
        <v>252</v>
      </c>
      <c r="P12" s="18">
        <v>4</v>
      </c>
      <c r="Q12" s="19"/>
      <c r="R12" s="19" t="s">
        <v>132</v>
      </c>
      <c r="S12" s="19">
        <v>1</v>
      </c>
      <c r="W12" s="17">
        <v>10</v>
      </c>
    </row>
    <row r="13" spans="1:70" ht="69.75" customHeight="1">
      <c r="C13" s="17" t="s">
        <v>315</v>
      </c>
      <c r="D13" s="17">
        <v>10</v>
      </c>
      <c r="E13" s="17" t="s">
        <v>184</v>
      </c>
      <c r="F13" s="20" t="s">
        <v>329</v>
      </c>
      <c r="G13" s="17" t="s">
        <v>315</v>
      </c>
      <c r="I13" s="18" t="s">
        <v>22</v>
      </c>
      <c r="J13" s="18">
        <f>VLOOKUP(I13,'LISTA ARTICULOS'!B13:AZ260,51,0)</f>
        <v>0</v>
      </c>
      <c r="K13" s="18" t="str">
        <f t="shared" si="2"/>
        <v>blanco</v>
      </c>
      <c r="L13" s="18" t="str">
        <f t="shared" si="0"/>
        <v/>
      </c>
      <c r="M13" s="18" t="str">
        <f t="shared" si="1"/>
        <v/>
      </c>
      <c r="O13" s="18" t="s">
        <v>274</v>
      </c>
      <c r="P13" s="18">
        <v>1</v>
      </c>
      <c r="Q13" s="19"/>
      <c r="R13" s="19" t="s">
        <v>90</v>
      </c>
      <c r="S13" s="19">
        <v>1</v>
      </c>
      <c r="W13" s="17">
        <v>11</v>
      </c>
    </row>
    <row r="14" spans="1:70" ht="69.75" customHeight="1">
      <c r="C14" s="17" t="s">
        <v>364</v>
      </c>
      <c r="D14" s="17">
        <v>11</v>
      </c>
      <c r="E14" s="17" t="s">
        <v>188</v>
      </c>
      <c r="F14" s="20" t="s">
        <v>363</v>
      </c>
      <c r="G14" s="17" t="s">
        <v>364</v>
      </c>
      <c r="I14" s="18" t="s">
        <v>24</v>
      </c>
      <c r="J14" s="18">
        <f>VLOOKUP(I14,'LISTA ARTICULOS'!B14:AZ261,51,0)</f>
        <v>0</v>
      </c>
      <c r="K14" s="18" t="str">
        <f t="shared" si="2"/>
        <v>blanco</v>
      </c>
      <c r="L14" s="18" t="str">
        <f t="shared" si="0"/>
        <v/>
      </c>
      <c r="M14" s="18" t="str">
        <f t="shared" si="1"/>
        <v/>
      </c>
      <c r="O14" s="18" t="s">
        <v>214</v>
      </c>
      <c r="P14" s="18">
        <v>1</v>
      </c>
      <c r="Q14" s="19"/>
      <c r="R14" s="19" t="s">
        <v>337</v>
      </c>
      <c r="S14" s="19" t="s">
        <v>337</v>
      </c>
      <c r="W14" s="17">
        <v>12</v>
      </c>
    </row>
    <row r="15" spans="1:70" ht="69.75" customHeight="1">
      <c r="C15" s="17" t="s">
        <v>316</v>
      </c>
      <c r="D15" s="17">
        <v>12</v>
      </c>
      <c r="E15" s="17" t="s">
        <v>192</v>
      </c>
      <c r="F15" s="20" t="s">
        <v>330</v>
      </c>
      <c r="G15" s="17" t="s">
        <v>316</v>
      </c>
      <c r="I15" s="18" t="s">
        <v>26</v>
      </c>
      <c r="J15" s="18">
        <f>VLOOKUP(I15,'LISTA ARTICULOS'!B15:AZ262,51,0)</f>
        <v>0</v>
      </c>
      <c r="K15" s="18" t="str">
        <f t="shared" si="2"/>
        <v>blanco</v>
      </c>
      <c r="L15" s="18" t="str">
        <f t="shared" si="0"/>
        <v/>
      </c>
      <c r="M15" s="18" t="str">
        <f t="shared" si="1"/>
        <v/>
      </c>
      <c r="O15" s="18" t="s">
        <v>24</v>
      </c>
      <c r="P15" s="18">
        <v>2</v>
      </c>
      <c r="Q15" s="19"/>
      <c r="R15" s="19" t="s">
        <v>337</v>
      </c>
      <c r="S15" s="19" t="s">
        <v>337</v>
      </c>
      <c r="W15" s="17">
        <v>13</v>
      </c>
    </row>
    <row r="16" spans="1:70" ht="69.75" customHeight="1">
      <c r="C16" s="17" t="s">
        <v>317</v>
      </c>
      <c r="D16" s="17">
        <v>13</v>
      </c>
      <c r="E16" s="17" t="s">
        <v>196</v>
      </c>
      <c r="F16" s="20" t="s">
        <v>331</v>
      </c>
      <c r="G16" s="17" t="s">
        <v>317</v>
      </c>
      <c r="I16" s="18" t="s">
        <v>28</v>
      </c>
      <c r="J16" s="18">
        <f>VLOOKUP(I16,'LISTA ARTICULOS'!B16:AZ263,51,0)</f>
        <v>0</v>
      </c>
      <c r="K16" s="18" t="str">
        <f t="shared" si="2"/>
        <v>blanco</v>
      </c>
      <c r="L16" s="18" t="str">
        <f t="shared" si="0"/>
        <v/>
      </c>
      <c r="M16" s="18" t="str">
        <f t="shared" si="1"/>
        <v/>
      </c>
      <c r="O16" s="18" t="s">
        <v>126</v>
      </c>
      <c r="P16" s="18">
        <v>1</v>
      </c>
      <c r="Q16" s="19"/>
      <c r="R16" s="19" t="s">
        <v>337</v>
      </c>
      <c r="S16" s="19" t="s">
        <v>337</v>
      </c>
      <c r="W16" s="17">
        <v>14</v>
      </c>
    </row>
    <row r="17" spans="3:23" ht="69.75" customHeight="1">
      <c r="C17" s="17" t="s">
        <v>318</v>
      </c>
      <c r="D17" s="17">
        <v>14</v>
      </c>
      <c r="E17" s="17" t="s">
        <v>200</v>
      </c>
      <c r="F17" s="20" t="s">
        <v>332</v>
      </c>
      <c r="G17" s="17" t="s">
        <v>318</v>
      </c>
      <c r="I17" s="18" t="s">
        <v>30</v>
      </c>
      <c r="J17" s="18">
        <f>VLOOKUP(I17,'LISTA ARTICULOS'!B17:AZ264,51,0)</f>
        <v>0</v>
      </c>
      <c r="K17" s="18" t="str">
        <f t="shared" si="2"/>
        <v>blanco</v>
      </c>
      <c r="L17" s="18" t="str">
        <f t="shared" si="0"/>
        <v/>
      </c>
      <c r="M17" s="18" t="str">
        <f t="shared" si="1"/>
        <v/>
      </c>
      <c r="O17" s="18" t="s">
        <v>100</v>
      </c>
      <c r="P17" s="18">
        <v>3</v>
      </c>
      <c r="Q17" s="19"/>
      <c r="R17" s="19" t="s">
        <v>337</v>
      </c>
      <c r="S17" s="19" t="s">
        <v>337</v>
      </c>
      <c r="W17" s="17">
        <v>15</v>
      </c>
    </row>
    <row r="18" spans="3:23" ht="69.75" customHeight="1">
      <c r="C18" s="17" t="s">
        <v>319</v>
      </c>
      <c r="D18" s="17">
        <v>15</v>
      </c>
      <c r="E18" s="17" t="s">
        <v>204</v>
      </c>
      <c r="F18" s="20" t="s">
        <v>333</v>
      </c>
      <c r="G18" s="17" t="s">
        <v>319</v>
      </c>
      <c r="I18" s="18" t="s">
        <v>32</v>
      </c>
      <c r="J18" s="18">
        <f>VLOOKUP(I18,'LISTA ARTICULOS'!B18:AZ265,51,0)</f>
        <v>0</v>
      </c>
      <c r="K18" s="18" t="str">
        <f t="shared" si="2"/>
        <v>blanco</v>
      </c>
      <c r="L18" s="18" t="str">
        <f t="shared" si="0"/>
        <v/>
      </c>
      <c r="M18" s="18" t="str">
        <f t="shared" si="1"/>
        <v/>
      </c>
      <c r="O18" s="18" t="s">
        <v>88</v>
      </c>
      <c r="P18" s="18">
        <v>1</v>
      </c>
      <c r="Q18" s="19"/>
      <c r="R18" s="19" t="s">
        <v>337</v>
      </c>
      <c r="S18" s="19" t="s">
        <v>337</v>
      </c>
      <c r="W18" s="17">
        <v>16</v>
      </c>
    </row>
    <row r="19" spans="3:23" ht="69.75" customHeight="1">
      <c r="C19" s="17" t="s">
        <v>313</v>
      </c>
      <c r="D19" s="17">
        <v>16</v>
      </c>
      <c r="E19" s="17" t="s">
        <v>208</v>
      </c>
      <c r="F19" s="20" t="s">
        <v>327</v>
      </c>
      <c r="G19" s="17" t="s">
        <v>313</v>
      </c>
      <c r="I19" s="18" t="s">
        <v>34</v>
      </c>
      <c r="J19" s="18">
        <f>VLOOKUP(I19,'LISTA ARTICULOS'!B19:AZ266,51,0)</f>
        <v>0</v>
      </c>
      <c r="K19" s="18" t="str">
        <f t="shared" si="2"/>
        <v>blanco</v>
      </c>
      <c r="L19" s="18" t="str">
        <f t="shared" si="0"/>
        <v/>
      </c>
      <c r="M19" s="18" t="str">
        <f t="shared" si="1"/>
        <v/>
      </c>
      <c r="O19" s="18" t="s">
        <v>78</v>
      </c>
      <c r="P19" s="18">
        <v>2</v>
      </c>
      <c r="Q19" s="19"/>
      <c r="R19" s="19" t="s">
        <v>337</v>
      </c>
      <c r="S19" s="19" t="s">
        <v>337</v>
      </c>
      <c r="W19" s="17">
        <v>17</v>
      </c>
    </row>
    <row r="20" spans="3:23" ht="69.75" customHeight="1">
      <c r="I20" s="18" t="s">
        <v>36</v>
      </c>
      <c r="J20" s="18">
        <f>VLOOKUP(I20,'LISTA ARTICULOS'!B20:AZ267,51,0)</f>
        <v>0</v>
      </c>
      <c r="K20" s="18" t="str">
        <f t="shared" si="2"/>
        <v>blanco</v>
      </c>
      <c r="L20" s="18" t="str">
        <f t="shared" si="0"/>
        <v/>
      </c>
      <c r="M20" s="18" t="str">
        <f t="shared" si="1"/>
        <v/>
      </c>
      <c r="O20" s="18" t="s">
        <v>104</v>
      </c>
      <c r="P20" s="18">
        <v>2</v>
      </c>
      <c r="Q20" s="19"/>
      <c r="R20" s="19" t="s">
        <v>337</v>
      </c>
      <c r="S20" s="19" t="s">
        <v>337</v>
      </c>
      <c r="W20" s="17">
        <v>18</v>
      </c>
    </row>
    <row r="21" spans="3:23" ht="69.75" customHeight="1">
      <c r="C21" s="17" t="str">
        <f>VLOOKUP(D3,$D$4:$G$19,4,0)</f>
        <v>Cielo</v>
      </c>
      <c r="I21" s="18" t="s">
        <v>38</v>
      </c>
      <c r="J21" s="18">
        <f>VLOOKUP(I21,'LISTA ARTICULOS'!B21:AZ268,51,0)</f>
        <v>0</v>
      </c>
      <c r="K21" s="18" t="str">
        <f t="shared" si="2"/>
        <v>blanco</v>
      </c>
      <c r="L21" s="18" t="str">
        <f t="shared" si="0"/>
        <v/>
      </c>
      <c r="M21" s="18" t="str">
        <f t="shared" si="1"/>
        <v/>
      </c>
      <c r="O21" s="18" t="s">
        <v>14</v>
      </c>
      <c r="P21" s="18">
        <v>30</v>
      </c>
      <c r="Q21" s="19"/>
      <c r="R21" s="19" t="s">
        <v>337</v>
      </c>
      <c r="S21" s="19" t="s">
        <v>337</v>
      </c>
      <c r="W21" s="17">
        <v>19</v>
      </c>
    </row>
    <row r="22" spans="3:23" ht="69.75" customHeight="1">
      <c r="I22" s="18" t="s">
        <v>40</v>
      </c>
      <c r="J22" s="18">
        <f>VLOOKUP(I22,'LISTA ARTICULOS'!B22:AZ269,51,0)</f>
        <v>0</v>
      </c>
      <c r="K22" s="18" t="str">
        <f t="shared" si="2"/>
        <v>blanco</v>
      </c>
      <c r="L22" s="18" t="str">
        <f t="shared" si="0"/>
        <v/>
      </c>
      <c r="M22" s="18" t="str">
        <f t="shared" si="1"/>
        <v/>
      </c>
      <c r="O22" s="18" t="s">
        <v>74</v>
      </c>
      <c r="P22" s="18">
        <v>36</v>
      </c>
      <c r="Q22" s="19"/>
      <c r="R22" s="19" t="s">
        <v>337</v>
      </c>
      <c r="S22" s="19" t="s">
        <v>337</v>
      </c>
      <c r="W22" s="17">
        <v>20</v>
      </c>
    </row>
    <row r="23" spans="3:23" ht="69.75" customHeight="1">
      <c r="I23" s="18" t="s">
        <v>42</v>
      </c>
      <c r="J23" s="18">
        <f>VLOOKUP(I23,'LISTA ARTICULOS'!B23:AZ270,51,0)</f>
        <v>0</v>
      </c>
      <c r="K23" s="18" t="str">
        <f t="shared" si="2"/>
        <v>blanco</v>
      </c>
      <c r="L23" s="18" t="str">
        <f t="shared" si="0"/>
        <v/>
      </c>
      <c r="M23" s="18" t="str">
        <f t="shared" si="1"/>
        <v/>
      </c>
      <c r="O23" s="18" t="s">
        <v>188</v>
      </c>
      <c r="P23" s="18">
        <v>33</v>
      </c>
      <c r="Q23" s="19"/>
      <c r="R23" s="19" t="s">
        <v>337</v>
      </c>
      <c r="S23" s="19" t="s">
        <v>337</v>
      </c>
      <c r="W23" s="17">
        <v>21</v>
      </c>
    </row>
    <row r="24" spans="3:23" ht="69.75" customHeight="1">
      <c r="I24" s="18" t="s">
        <v>44</v>
      </c>
      <c r="J24" s="18">
        <f>VLOOKUP(I24,'LISTA ARTICULOS'!B24:AZ271,51,0)</f>
        <v>0</v>
      </c>
      <c r="K24" s="18" t="str">
        <f t="shared" si="2"/>
        <v>blanco</v>
      </c>
      <c r="L24" s="18" t="str">
        <f t="shared" si="0"/>
        <v/>
      </c>
      <c r="M24" s="18" t="str">
        <f t="shared" si="1"/>
        <v/>
      </c>
      <c r="O24" s="18" t="s">
        <v>186</v>
      </c>
      <c r="P24" s="18">
        <v>3</v>
      </c>
      <c r="Q24" s="19"/>
      <c r="R24" s="19" t="s">
        <v>337</v>
      </c>
      <c r="S24" s="19" t="s">
        <v>337</v>
      </c>
      <c r="W24" s="17">
        <v>22</v>
      </c>
    </row>
    <row r="25" spans="3:23" ht="69.75" customHeight="1">
      <c r="I25" s="18" t="s">
        <v>46</v>
      </c>
      <c r="J25" s="18">
        <f>VLOOKUP(I25,'LISTA ARTICULOS'!B25:AZ272,51,0)</f>
        <v>0</v>
      </c>
      <c r="K25" s="18" t="str">
        <f t="shared" si="2"/>
        <v>blanco</v>
      </c>
      <c r="L25" s="18" t="str">
        <f t="shared" si="0"/>
        <v/>
      </c>
      <c r="M25" s="18" t="str">
        <f t="shared" si="1"/>
        <v/>
      </c>
      <c r="O25" s="18" t="s">
        <v>68</v>
      </c>
      <c r="P25" s="18">
        <v>34</v>
      </c>
      <c r="Q25" s="19"/>
      <c r="R25" s="19" t="s">
        <v>337</v>
      </c>
      <c r="S25" s="19" t="s">
        <v>337</v>
      </c>
      <c r="W25" s="17">
        <v>23</v>
      </c>
    </row>
    <row r="26" spans="3:23" ht="69.75" customHeight="1">
      <c r="I26" s="18" t="s">
        <v>48</v>
      </c>
      <c r="J26" s="18">
        <f>VLOOKUP(I26,'LISTA ARTICULOS'!B26:AZ273,51,0)</f>
        <v>0</v>
      </c>
      <c r="K26" s="18" t="str">
        <f t="shared" si="2"/>
        <v>blanco</v>
      </c>
      <c r="L26" s="18" t="str">
        <f t="shared" si="0"/>
        <v/>
      </c>
      <c r="M26" s="18" t="str">
        <f t="shared" si="1"/>
        <v/>
      </c>
      <c r="O26" s="18" t="s">
        <v>132</v>
      </c>
      <c r="P26" s="18">
        <v>32</v>
      </c>
      <c r="Q26" s="19"/>
      <c r="R26" s="19" t="s">
        <v>337</v>
      </c>
      <c r="S26" s="19" t="s">
        <v>337</v>
      </c>
      <c r="W26" s="17">
        <v>24</v>
      </c>
    </row>
    <row r="27" spans="3:23" ht="69.75" customHeight="1">
      <c r="I27" s="18" t="s">
        <v>50</v>
      </c>
      <c r="J27" s="18">
        <f>VLOOKUP(I27,'LISTA ARTICULOS'!B27:AZ274,51,0)</f>
        <v>0</v>
      </c>
      <c r="K27" s="18" t="str">
        <f t="shared" si="2"/>
        <v>blanco</v>
      </c>
      <c r="L27" s="18" t="str">
        <f t="shared" si="0"/>
        <v/>
      </c>
      <c r="M27" s="18" t="str">
        <f t="shared" si="1"/>
        <v/>
      </c>
      <c r="O27" s="18" t="s">
        <v>268</v>
      </c>
      <c r="P27" s="18">
        <v>1</v>
      </c>
      <c r="Q27" s="19"/>
      <c r="R27" s="19" t="s">
        <v>337</v>
      </c>
      <c r="S27" s="19" t="s">
        <v>337</v>
      </c>
      <c r="W27" s="17">
        <v>25</v>
      </c>
    </row>
    <row r="28" spans="3:23" ht="69.75" customHeight="1">
      <c r="I28" s="18" t="s">
        <v>52</v>
      </c>
      <c r="J28" s="18">
        <f>VLOOKUP(I28,'LISTA ARTICULOS'!B28:AZ275,51,0)</f>
        <v>0</v>
      </c>
      <c r="K28" s="18" t="str">
        <f t="shared" si="2"/>
        <v>blanco</v>
      </c>
      <c r="L28" s="18" t="str">
        <f t="shared" si="0"/>
        <v/>
      </c>
      <c r="M28" s="18" t="str">
        <f t="shared" si="1"/>
        <v/>
      </c>
      <c r="O28" s="18" t="s">
        <v>210</v>
      </c>
      <c r="P28" s="18">
        <v>1</v>
      </c>
      <c r="Q28" s="19"/>
      <c r="R28" s="19" t="s">
        <v>337</v>
      </c>
      <c r="S28" s="19" t="s">
        <v>337</v>
      </c>
      <c r="W28" s="17">
        <v>26</v>
      </c>
    </row>
    <row r="29" spans="3:23" ht="69.75" customHeight="1">
      <c r="I29" s="18" t="s">
        <v>54</v>
      </c>
      <c r="J29" s="18">
        <f>VLOOKUP(I29,'LISTA ARTICULOS'!B29:AZ276,51,0)</f>
        <v>0</v>
      </c>
      <c r="K29" s="18" t="str">
        <f t="shared" si="2"/>
        <v>blanco</v>
      </c>
      <c r="L29" s="18" t="str">
        <f t="shared" si="0"/>
        <v/>
      </c>
      <c r="M29" s="18" t="str">
        <f t="shared" si="1"/>
        <v/>
      </c>
      <c r="O29" s="18" t="s">
        <v>228</v>
      </c>
      <c r="P29" s="18">
        <v>7</v>
      </c>
      <c r="Q29" s="19"/>
      <c r="R29" s="19" t="s">
        <v>337</v>
      </c>
      <c r="S29" s="19" t="s">
        <v>337</v>
      </c>
      <c r="W29" s="17">
        <v>27</v>
      </c>
    </row>
    <row r="30" spans="3:23" ht="69.75" customHeight="1">
      <c r="I30" s="18" t="s">
        <v>56</v>
      </c>
      <c r="J30" s="18">
        <f>VLOOKUP(I30,'LISTA ARTICULOS'!B30:AZ277,51,0)</f>
        <v>0</v>
      </c>
      <c r="K30" s="18" t="str">
        <f t="shared" si="2"/>
        <v>blanco</v>
      </c>
      <c r="L30" s="18" t="str">
        <f t="shared" si="0"/>
        <v/>
      </c>
      <c r="M30" s="18" t="str">
        <f t="shared" si="1"/>
        <v/>
      </c>
      <c r="O30" s="18" t="s">
        <v>18</v>
      </c>
      <c r="P30" s="18">
        <v>2</v>
      </c>
      <c r="Q30" s="19"/>
      <c r="R30" s="19" t="s">
        <v>337</v>
      </c>
      <c r="S30" s="19" t="s">
        <v>337</v>
      </c>
      <c r="W30" s="17">
        <v>28</v>
      </c>
    </row>
    <row r="31" spans="3:23" ht="69.75" customHeight="1">
      <c r="I31" s="18" t="s">
        <v>58</v>
      </c>
      <c r="J31" s="18">
        <f>VLOOKUP(I31,'LISTA ARTICULOS'!B31:AZ278,51,0)</f>
        <v>0</v>
      </c>
      <c r="K31" s="18" t="str">
        <f t="shared" si="2"/>
        <v>blanco</v>
      </c>
      <c r="L31" s="18" t="str">
        <f t="shared" si="0"/>
        <v/>
      </c>
      <c r="M31" s="18" t="str">
        <f t="shared" si="1"/>
        <v/>
      </c>
      <c r="O31" s="18" t="s">
        <v>94</v>
      </c>
      <c r="P31" s="18">
        <v>1</v>
      </c>
      <c r="Q31" s="19"/>
      <c r="R31" s="19" t="s">
        <v>337</v>
      </c>
      <c r="S31" s="19" t="s">
        <v>337</v>
      </c>
      <c r="W31" s="17">
        <v>29</v>
      </c>
    </row>
    <row r="32" spans="3:23" ht="69.75" customHeight="1">
      <c r="I32" s="18" t="s">
        <v>60</v>
      </c>
      <c r="J32" s="18">
        <f>VLOOKUP(I32,'LISTA ARTICULOS'!B32:AZ279,51,0)</f>
        <v>0</v>
      </c>
      <c r="K32" s="18" t="str">
        <f t="shared" si="2"/>
        <v>blanco</v>
      </c>
      <c r="L32" s="18" t="str">
        <f t="shared" si="0"/>
        <v/>
      </c>
      <c r="M32" s="18" t="str">
        <f t="shared" si="1"/>
        <v/>
      </c>
      <c r="O32" s="18" t="s">
        <v>92</v>
      </c>
      <c r="P32" s="18">
        <v>1</v>
      </c>
      <c r="Q32" s="19"/>
      <c r="R32" s="19" t="s">
        <v>337</v>
      </c>
      <c r="S32" s="19" t="s">
        <v>337</v>
      </c>
      <c r="W32" s="17">
        <v>30</v>
      </c>
    </row>
    <row r="33" spans="3:23" ht="69.75" customHeight="1">
      <c r="I33" s="18" t="s">
        <v>62</v>
      </c>
      <c r="J33" s="18">
        <f>VLOOKUP(I33,'LISTA ARTICULOS'!B33:AZ280,51,0)</f>
        <v>0</v>
      </c>
      <c r="K33" s="18" t="str">
        <f t="shared" si="2"/>
        <v>blanco</v>
      </c>
      <c r="L33" s="18" t="str">
        <f t="shared" si="0"/>
        <v/>
      </c>
      <c r="M33" s="18" t="str">
        <f t="shared" si="1"/>
        <v/>
      </c>
      <c r="O33" s="18" t="s">
        <v>90</v>
      </c>
      <c r="P33" s="18">
        <v>1</v>
      </c>
      <c r="Q33" s="19"/>
      <c r="R33" s="19" t="s">
        <v>337</v>
      </c>
      <c r="S33" s="19" t="s">
        <v>337</v>
      </c>
      <c r="W33" s="17">
        <v>0</v>
      </c>
    </row>
    <row r="34" spans="3:23" ht="69.75" customHeight="1">
      <c r="I34" s="18" t="s">
        <v>64</v>
      </c>
      <c r="J34" s="18">
        <f>VLOOKUP(I34,'LISTA ARTICULOS'!B34:AZ281,51,0)</f>
        <v>0</v>
      </c>
      <c r="K34" s="18" t="str">
        <f t="shared" si="2"/>
        <v>blanco</v>
      </c>
      <c r="L34" s="18" t="str">
        <f t="shared" ref="L34:L65" si="4">IF(J34=0,"",I34)</f>
        <v/>
      </c>
      <c r="M34" s="18" t="str">
        <f t="shared" ref="M34:M65" si="5">IF(J34=0,"",J34)</f>
        <v/>
      </c>
      <c r="O34" s="18" t="s">
        <v>82</v>
      </c>
      <c r="P34" s="18">
        <v>1</v>
      </c>
      <c r="Q34" s="19"/>
      <c r="R34" s="19" t="s">
        <v>337</v>
      </c>
      <c r="S34" s="19" t="s">
        <v>337</v>
      </c>
    </row>
    <row r="35" spans="3:23" ht="69.75" customHeight="1">
      <c r="I35" s="18" t="s">
        <v>66</v>
      </c>
      <c r="J35" s="18">
        <f>VLOOKUP(I35,'LISTA ARTICULOS'!B35:AZ282,51,0)</f>
        <v>0</v>
      </c>
      <c r="K35" s="18" t="str">
        <f t="shared" si="2"/>
        <v>blanco</v>
      </c>
      <c r="L35" s="18" t="str">
        <f t="shared" si="4"/>
        <v/>
      </c>
      <c r="M35" s="18" t="str">
        <f t="shared" si="5"/>
        <v/>
      </c>
      <c r="O35" s="18" t="s">
        <v>122</v>
      </c>
      <c r="P35" s="18">
        <v>1</v>
      </c>
      <c r="Q35" s="19"/>
      <c r="R35" s="19" t="s">
        <v>337</v>
      </c>
      <c r="S35" s="19" t="s">
        <v>337</v>
      </c>
    </row>
    <row r="36" spans="3:23" ht="69.75" customHeight="1">
      <c r="I36" s="18" t="s">
        <v>68</v>
      </c>
      <c r="J36" s="18">
        <f>VLOOKUP(I36,'LISTA ARTICULOS'!B36:AZ283,51,0)</f>
        <v>0</v>
      </c>
      <c r="K36" s="18" t="str">
        <f t="shared" si="2"/>
        <v>blanco</v>
      </c>
      <c r="L36" s="18" t="str">
        <f t="shared" si="4"/>
        <v/>
      </c>
      <c r="M36" s="18" t="str">
        <f t="shared" si="5"/>
        <v/>
      </c>
      <c r="O36" s="18" t="s">
        <v>114</v>
      </c>
      <c r="P36" s="18">
        <v>2</v>
      </c>
      <c r="Q36" s="19"/>
      <c r="R36" s="19" t="s">
        <v>337</v>
      </c>
      <c r="S36" s="19" t="s">
        <v>337</v>
      </c>
    </row>
    <row r="37" spans="3:23" ht="69.75" customHeight="1">
      <c r="I37" s="18" t="s">
        <v>70</v>
      </c>
      <c r="J37" s="18">
        <f>VLOOKUP(I37,'LISTA ARTICULOS'!B37:AZ284,51,0)</f>
        <v>0</v>
      </c>
      <c r="K37" s="18" t="str">
        <f t="shared" si="2"/>
        <v>blanco</v>
      </c>
      <c r="L37" s="18" t="str">
        <f t="shared" si="4"/>
        <v/>
      </c>
      <c r="M37" s="18" t="str">
        <f t="shared" si="5"/>
        <v/>
      </c>
      <c r="O37" s="18" t="s">
        <v>254</v>
      </c>
      <c r="P37" s="18">
        <v>1</v>
      </c>
      <c r="Q37" s="19"/>
      <c r="R37" s="19" t="s">
        <v>337</v>
      </c>
      <c r="S37" s="19" t="s">
        <v>337</v>
      </c>
    </row>
    <row r="38" spans="3:23" ht="69.75" customHeight="1">
      <c r="I38" s="18" t="s">
        <v>72</v>
      </c>
      <c r="J38" s="18">
        <f>VLOOKUP(I38,'LISTA ARTICULOS'!B38:AZ285,51,0)</f>
        <v>0</v>
      </c>
      <c r="K38" s="18" t="str">
        <f t="shared" si="2"/>
        <v>blanco</v>
      </c>
      <c r="L38" s="18" t="str">
        <f t="shared" si="4"/>
        <v/>
      </c>
      <c r="M38" s="18" t="str">
        <f t="shared" si="5"/>
        <v/>
      </c>
      <c r="O38" s="18" t="s">
        <v>246</v>
      </c>
      <c r="P38" s="18">
        <v>4</v>
      </c>
      <c r="Q38" s="19"/>
      <c r="R38" s="19" t="s">
        <v>337</v>
      </c>
      <c r="S38" s="19" t="s">
        <v>337</v>
      </c>
    </row>
    <row r="39" spans="3:23" ht="69.75" customHeight="1">
      <c r="I39" s="18" t="s">
        <v>74</v>
      </c>
      <c r="J39" s="18">
        <f>VLOOKUP(I39,'LISTA ARTICULOS'!B39:AZ286,51,0)</f>
        <v>0</v>
      </c>
      <c r="K39" s="18" t="str">
        <f t="shared" si="2"/>
        <v>blanco</v>
      </c>
      <c r="L39" s="18" t="str">
        <f t="shared" si="4"/>
        <v/>
      </c>
      <c r="M39" s="18" t="str">
        <f t="shared" si="5"/>
        <v/>
      </c>
      <c r="O39" s="18" t="s">
        <v>9</v>
      </c>
      <c r="P39" s="18">
        <v>1</v>
      </c>
      <c r="Q39" s="19"/>
      <c r="R39" s="19" t="s">
        <v>337</v>
      </c>
      <c r="S39" s="19" t="s">
        <v>337</v>
      </c>
    </row>
    <row r="40" spans="3:23" ht="69.75" customHeight="1">
      <c r="I40" s="18" t="s">
        <v>82</v>
      </c>
      <c r="J40" s="18">
        <f>VLOOKUP(I40,'LISTA ARTICULOS'!B40:AZ287,51,0)</f>
        <v>0</v>
      </c>
      <c r="K40" s="18" t="str">
        <f t="shared" si="2"/>
        <v>blanco</v>
      </c>
      <c r="L40" s="18" t="str">
        <f t="shared" si="4"/>
        <v/>
      </c>
      <c r="M40" s="18" t="str">
        <f t="shared" si="5"/>
        <v/>
      </c>
      <c r="O40" s="18" t="s">
        <v>7</v>
      </c>
      <c r="P40" s="18">
        <v>1</v>
      </c>
      <c r="Q40" s="19"/>
      <c r="R40" s="19" t="s">
        <v>337</v>
      </c>
      <c r="S40" s="19" t="s">
        <v>337</v>
      </c>
    </row>
    <row r="41" spans="3:23" ht="69.75" customHeight="1">
      <c r="I41" s="18" t="s">
        <v>84</v>
      </c>
      <c r="J41" s="18">
        <f>VLOOKUP(I41,'LISTA ARTICULOS'!B41:AZ288,51,0)</f>
        <v>0</v>
      </c>
      <c r="K41" s="18" t="str">
        <f t="shared" si="2"/>
        <v>blanco</v>
      </c>
      <c r="L41" s="18" t="str">
        <f t="shared" si="4"/>
        <v/>
      </c>
      <c r="M41" s="18" t="str">
        <f t="shared" si="5"/>
        <v/>
      </c>
      <c r="O41" s="18" t="s">
        <v>238</v>
      </c>
      <c r="P41" s="18">
        <v>1</v>
      </c>
      <c r="Q41" s="19"/>
      <c r="R41" s="19" t="s">
        <v>337</v>
      </c>
      <c r="S41" s="19" t="s">
        <v>337</v>
      </c>
    </row>
    <row r="42" spans="3:23" ht="69.75" customHeight="1">
      <c r="C42" s="20"/>
      <c r="I42" s="18" t="s">
        <v>86</v>
      </c>
      <c r="J42" s="18">
        <f>VLOOKUP(I42,'LISTA ARTICULOS'!B42:AZ289,51,0)</f>
        <v>0</v>
      </c>
      <c r="K42" s="18" t="str">
        <f t="shared" si="2"/>
        <v>blanco</v>
      </c>
      <c r="L42" s="18" t="str">
        <f t="shared" si="4"/>
        <v/>
      </c>
      <c r="M42" s="18" t="str">
        <f t="shared" si="5"/>
        <v/>
      </c>
      <c r="O42" s="18" t="s">
        <v>218</v>
      </c>
      <c r="P42" s="18">
        <v>8</v>
      </c>
      <c r="Q42" s="19"/>
      <c r="R42" s="19" t="s">
        <v>337</v>
      </c>
      <c r="S42" s="19" t="s">
        <v>337</v>
      </c>
    </row>
    <row r="43" spans="3:23" ht="69.75" customHeight="1">
      <c r="C43" s="20"/>
      <c r="I43" s="18" t="s">
        <v>88</v>
      </c>
      <c r="J43" s="18">
        <f>VLOOKUP(I43,'LISTA ARTICULOS'!B43:AZ290,51,0)</f>
        <v>0</v>
      </c>
      <c r="K43" s="18" t="str">
        <f t="shared" si="2"/>
        <v>blanco</v>
      </c>
      <c r="L43" s="18" t="str">
        <f t="shared" si="4"/>
        <v/>
      </c>
      <c r="M43" s="18" t="str">
        <f t="shared" si="5"/>
        <v/>
      </c>
      <c r="O43" s="18" t="s">
        <v>5</v>
      </c>
      <c r="P43" s="18">
        <v>6</v>
      </c>
      <c r="Q43" s="19"/>
      <c r="R43" s="19" t="s">
        <v>337</v>
      </c>
      <c r="S43" s="19" t="s">
        <v>337</v>
      </c>
    </row>
    <row r="44" spans="3:23" ht="69.75" customHeight="1">
      <c r="C44" s="20"/>
      <c r="I44" s="18" t="s">
        <v>90</v>
      </c>
      <c r="J44" s="18">
        <f>VLOOKUP(I44,'LISTA ARTICULOS'!B44:AZ291,51,0)</f>
        <v>0</v>
      </c>
      <c r="K44" s="18" t="str">
        <f t="shared" si="2"/>
        <v>blanco</v>
      </c>
      <c r="L44" s="18" t="str">
        <f t="shared" si="4"/>
        <v/>
      </c>
      <c r="M44" s="18" t="str">
        <f t="shared" si="5"/>
        <v/>
      </c>
      <c r="O44" s="18" t="s">
        <v>3</v>
      </c>
      <c r="P44" s="18">
        <v>8</v>
      </c>
      <c r="Q44" s="19"/>
      <c r="R44" s="19" t="s">
        <v>337</v>
      </c>
      <c r="S44" s="19" t="s">
        <v>337</v>
      </c>
    </row>
    <row r="45" spans="3:23" ht="69.75" customHeight="1">
      <c r="C45" s="20"/>
      <c r="I45" s="18" t="s">
        <v>92</v>
      </c>
      <c r="J45" s="18">
        <f>VLOOKUP(I45,'LISTA ARTICULOS'!B45:AZ292,51,0)</f>
        <v>0</v>
      </c>
      <c r="K45" s="18" t="str">
        <f t="shared" si="2"/>
        <v>blanco</v>
      </c>
      <c r="L45" s="18" t="str">
        <f t="shared" si="4"/>
        <v/>
      </c>
      <c r="M45" s="18" t="str">
        <f t="shared" si="5"/>
        <v/>
      </c>
      <c r="O45" s="18" t="s">
        <v>337</v>
      </c>
      <c r="P45" s="18" t="s">
        <v>337</v>
      </c>
      <c r="Q45" s="19"/>
      <c r="R45" s="19" t="s">
        <v>337</v>
      </c>
      <c r="S45" s="19" t="s">
        <v>337</v>
      </c>
    </row>
    <row r="46" spans="3:23" ht="69.75" customHeight="1">
      <c r="C46" s="20"/>
      <c r="I46" s="18" t="s">
        <v>94</v>
      </c>
      <c r="J46" s="18">
        <f>VLOOKUP(I46,'LISTA ARTICULOS'!B46:AZ293,51,0)</f>
        <v>0</v>
      </c>
      <c r="K46" s="18" t="str">
        <f t="shared" si="2"/>
        <v>blanco</v>
      </c>
      <c r="L46" s="18" t="str">
        <f t="shared" si="4"/>
        <v/>
      </c>
      <c r="M46" s="18" t="str">
        <f t="shared" si="5"/>
        <v/>
      </c>
      <c r="O46" s="18" t="s">
        <v>337</v>
      </c>
      <c r="P46" s="18" t="s">
        <v>337</v>
      </c>
      <c r="Q46" s="19"/>
      <c r="R46" s="19" t="s">
        <v>337</v>
      </c>
      <c r="S46" s="19" t="s">
        <v>337</v>
      </c>
    </row>
    <row r="47" spans="3:23" ht="69.75" customHeight="1">
      <c r="C47" s="20"/>
      <c r="I47" s="18" t="s">
        <v>96</v>
      </c>
      <c r="J47" s="18">
        <f>VLOOKUP(I47,'LISTA ARTICULOS'!B47:AZ294,51,0)</f>
        <v>0</v>
      </c>
      <c r="K47" s="18" t="str">
        <f t="shared" si="2"/>
        <v>blanco</v>
      </c>
      <c r="L47" s="18" t="str">
        <f t="shared" si="4"/>
        <v/>
      </c>
      <c r="M47" s="18" t="str">
        <f t="shared" si="5"/>
        <v/>
      </c>
      <c r="O47" s="18" t="s">
        <v>337</v>
      </c>
      <c r="P47" s="18" t="s">
        <v>337</v>
      </c>
      <c r="Q47" s="19"/>
      <c r="R47" s="19" t="s">
        <v>337</v>
      </c>
      <c r="S47" s="19" t="s">
        <v>337</v>
      </c>
    </row>
    <row r="48" spans="3:23" ht="69.75" customHeight="1">
      <c r="C48" s="20"/>
      <c r="I48" s="18" t="s">
        <v>98</v>
      </c>
      <c r="J48" s="18">
        <f>VLOOKUP(I48,'LISTA ARTICULOS'!B48:AZ295,51,0)</f>
        <v>0</v>
      </c>
      <c r="K48" s="18" t="str">
        <f t="shared" si="2"/>
        <v>blanco</v>
      </c>
      <c r="L48" s="18" t="str">
        <f t="shared" si="4"/>
        <v/>
      </c>
      <c r="M48" s="18" t="str">
        <f t="shared" si="5"/>
        <v/>
      </c>
      <c r="O48" s="18" t="s">
        <v>337</v>
      </c>
      <c r="P48" s="18" t="s">
        <v>337</v>
      </c>
      <c r="Q48" s="19"/>
      <c r="R48" s="19" t="s">
        <v>337</v>
      </c>
      <c r="S48" s="19" t="s">
        <v>337</v>
      </c>
    </row>
    <row r="49" spans="3:19" ht="69.75" customHeight="1">
      <c r="C49" s="20"/>
      <c r="I49" s="18" t="s">
        <v>100</v>
      </c>
      <c r="J49" s="18">
        <f>VLOOKUP(I49,'LISTA ARTICULOS'!B49:AZ296,51,0)</f>
        <v>0</v>
      </c>
      <c r="K49" s="18" t="str">
        <f t="shared" si="2"/>
        <v>blanco</v>
      </c>
      <c r="L49" s="18" t="str">
        <f t="shared" si="4"/>
        <v/>
      </c>
      <c r="M49" s="18" t="str">
        <f t="shared" si="5"/>
        <v/>
      </c>
      <c r="O49" s="18" t="s">
        <v>337</v>
      </c>
      <c r="P49" s="18" t="s">
        <v>337</v>
      </c>
      <c r="Q49" s="19"/>
      <c r="R49" s="19" t="s">
        <v>337</v>
      </c>
      <c r="S49" s="19" t="s">
        <v>337</v>
      </c>
    </row>
    <row r="50" spans="3:19" ht="69.75" customHeight="1">
      <c r="I50" s="18" t="s">
        <v>102</v>
      </c>
      <c r="J50" s="18">
        <f>VLOOKUP(I50,'LISTA ARTICULOS'!B50:AZ297,51,0)</f>
        <v>0</v>
      </c>
      <c r="K50" s="18" t="str">
        <f t="shared" si="2"/>
        <v>blanco</v>
      </c>
      <c r="L50" s="18" t="str">
        <f t="shared" si="4"/>
        <v/>
      </c>
      <c r="M50" s="18" t="str">
        <f t="shared" si="5"/>
        <v/>
      </c>
      <c r="O50" s="18" t="s">
        <v>337</v>
      </c>
      <c r="P50" s="18" t="s">
        <v>337</v>
      </c>
      <c r="Q50" s="19"/>
      <c r="R50" s="19" t="s">
        <v>337</v>
      </c>
      <c r="S50" s="19" t="s">
        <v>337</v>
      </c>
    </row>
    <row r="51" spans="3:19" ht="69.75" customHeight="1">
      <c r="I51" s="18" t="s">
        <v>104</v>
      </c>
      <c r="J51" s="18">
        <f>VLOOKUP(I51,'LISTA ARTICULOS'!B51:AZ298,51,0)</f>
        <v>0</v>
      </c>
      <c r="K51" s="18" t="str">
        <f t="shared" si="2"/>
        <v>blanco</v>
      </c>
      <c r="L51" s="18" t="str">
        <f t="shared" si="4"/>
        <v/>
      </c>
      <c r="M51" s="18" t="str">
        <f t="shared" si="5"/>
        <v/>
      </c>
      <c r="O51" s="18" t="s">
        <v>337</v>
      </c>
      <c r="P51" s="18" t="s">
        <v>337</v>
      </c>
      <c r="Q51" s="19"/>
      <c r="R51" s="19" t="s">
        <v>337</v>
      </c>
      <c r="S51" s="19" t="s">
        <v>337</v>
      </c>
    </row>
    <row r="52" spans="3:19" ht="69.75" customHeight="1">
      <c r="I52" s="18" t="s">
        <v>106</v>
      </c>
      <c r="J52" s="18">
        <f>VLOOKUP(I52,'LISTA ARTICULOS'!B52:AZ299,51,0)</f>
        <v>0</v>
      </c>
      <c r="K52" s="18" t="str">
        <f t="shared" si="2"/>
        <v>blanco</v>
      </c>
      <c r="L52" s="18" t="str">
        <f t="shared" si="4"/>
        <v/>
      </c>
      <c r="M52" s="18" t="str">
        <f t="shared" si="5"/>
        <v/>
      </c>
      <c r="O52" s="18" t="s">
        <v>337</v>
      </c>
      <c r="P52" s="18" t="s">
        <v>337</v>
      </c>
      <c r="Q52" s="19"/>
      <c r="R52" s="19" t="s">
        <v>337</v>
      </c>
      <c r="S52" s="19" t="s">
        <v>337</v>
      </c>
    </row>
    <row r="53" spans="3:19" ht="69.75" customHeight="1">
      <c r="I53" s="18" t="s">
        <v>108</v>
      </c>
      <c r="J53" s="18">
        <f>VLOOKUP(I53,'LISTA ARTICULOS'!B53:AZ300,51,0)</f>
        <v>0</v>
      </c>
      <c r="K53" s="18" t="str">
        <f t="shared" si="2"/>
        <v>blanco</v>
      </c>
      <c r="L53" s="18" t="str">
        <f t="shared" si="4"/>
        <v/>
      </c>
      <c r="M53" s="18" t="str">
        <f t="shared" si="5"/>
        <v/>
      </c>
      <c r="O53" s="18" t="s">
        <v>337</v>
      </c>
      <c r="P53" s="18" t="s">
        <v>337</v>
      </c>
      <c r="Q53" s="19"/>
      <c r="R53" s="19" t="s">
        <v>337</v>
      </c>
      <c r="S53" s="19" t="s">
        <v>337</v>
      </c>
    </row>
    <row r="54" spans="3:19" ht="69.75" customHeight="1">
      <c r="I54" s="18" t="s">
        <v>110</v>
      </c>
      <c r="J54" s="18">
        <f>VLOOKUP(I54,'LISTA ARTICULOS'!B54:AZ301,51,0)</f>
        <v>0</v>
      </c>
      <c r="K54" s="18" t="str">
        <f t="shared" si="2"/>
        <v>blanco</v>
      </c>
      <c r="L54" s="18" t="str">
        <f t="shared" si="4"/>
        <v/>
      </c>
      <c r="M54" s="18" t="str">
        <f t="shared" si="5"/>
        <v/>
      </c>
      <c r="O54" s="18" t="s">
        <v>337</v>
      </c>
      <c r="P54" s="18" t="s">
        <v>337</v>
      </c>
      <c r="Q54" s="19"/>
      <c r="R54" s="19" t="s">
        <v>337</v>
      </c>
      <c r="S54" s="19" t="s">
        <v>337</v>
      </c>
    </row>
    <row r="55" spans="3:19" ht="69.75" customHeight="1">
      <c r="I55" s="18" t="s">
        <v>112</v>
      </c>
      <c r="J55" s="18">
        <f>VLOOKUP(I55,'LISTA ARTICULOS'!B55:AZ302,51,0)</f>
        <v>0</v>
      </c>
      <c r="K55" s="18" t="str">
        <f t="shared" si="2"/>
        <v>blanco</v>
      </c>
      <c r="L55" s="18" t="str">
        <f t="shared" si="4"/>
        <v/>
      </c>
      <c r="M55" s="18" t="str">
        <f t="shared" si="5"/>
        <v/>
      </c>
      <c r="O55" s="18" t="s">
        <v>337</v>
      </c>
      <c r="P55" s="18" t="s">
        <v>337</v>
      </c>
      <c r="Q55" s="19"/>
      <c r="R55" s="19" t="s">
        <v>337</v>
      </c>
      <c r="S55" s="19" t="s">
        <v>337</v>
      </c>
    </row>
    <row r="56" spans="3:19" ht="69.75" customHeight="1">
      <c r="I56" s="18" t="s">
        <v>114</v>
      </c>
      <c r="J56" s="18">
        <f>VLOOKUP(I56,'LISTA ARTICULOS'!B56:AZ303,51,0)</f>
        <v>0</v>
      </c>
      <c r="K56" s="18" t="str">
        <f t="shared" si="2"/>
        <v>blanco</v>
      </c>
      <c r="L56" s="18" t="str">
        <f t="shared" si="4"/>
        <v/>
      </c>
      <c r="M56" s="18" t="str">
        <f t="shared" si="5"/>
        <v/>
      </c>
      <c r="O56" s="18" t="s">
        <v>337</v>
      </c>
      <c r="P56" s="18" t="s">
        <v>337</v>
      </c>
      <c r="Q56" s="19"/>
      <c r="R56" s="19" t="s">
        <v>337</v>
      </c>
      <c r="S56" s="19" t="s">
        <v>337</v>
      </c>
    </row>
    <row r="57" spans="3:19" ht="69.75" customHeight="1">
      <c r="I57" s="18" t="s">
        <v>76</v>
      </c>
      <c r="J57" s="18">
        <f>VLOOKUP(I57,'LISTA ARTICULOS'!B57:AZ304,51,0)</f>
        <v>0</v>
      </c>
      <c r="K57" s="18" t="str">
        <f t="shared" si="2"/>
        <v>blanco</v>
      </c>
      <c r="L57" s="18" t="str">
        <f t="shared" si="4"/>
        <v/>
      </c>
      <c r="M57" s="18" t="str">
        <f t="shared" si="5"/>
        <v/>
      </c>
      <c r="O57" s="18" t="s">
        <v>337</v>
      </c>
      <c r="P57" s="18" t="s">
        <v>337</v>
      </c>
      <c r="Q57" s="19"/>
      <c r="R57" s="19" t="s">
        <v>337</v>
      </c>
      <c r="S57" s="19" t="s">
        <v>337</v>
      </c>
    </row>
    <row r="58" spans="3:19" ht="69.75" customHeight="1">
      <c r="I58" s="18" t="s">
        <v>78</v>
      </c>
      <c r="J58" s="18">
        <f>VLOOKUP(I58,'LISTA ARTICULOS'!B58:AZ305,51,0)</f>
        <v>0</v>
      </c>
      <c r="K58" s="18" t="str">
        <f t="shared" si="2"/>
        <v>blanco</v>
      </c>
      <c r="L58" s="18" t="str">
        <f t="shared" si="4"/>
        <v/>
      </c>
      <c r="M58" s="18" t="str">
        <f t="shared" si="5"/>
        <v/>
      </c>
      <c r="O58" s="18" t="s">
        <v>337</v>
      </c>
      <c r="P58" s="18" t="s">
        <v>337</v>
      </c>
      <c r="Q58" s="19"/>
      <c r="R58" s="19" t="s">
        <v>337</v>
      </c>
      <c r="S58" s="19" t="s">
        <v>337</v>
      </c>
    </row>
    <row r="59" spans="3:19" ht="69.75" customHeight="1">
      <c r="I59" s="18" t="s">
        <v>80</v>
      </c>
      <c r="J59" s="18">
        <f>VLOOKUP(I59,'LISTA ARTICULOS'!B59:AZ306,51,0)</f>
        <v>0</v>
      </c>
      <c r="K59" s="18" t="str">
        <f t="shared" si="2"/>
        <v>blanco</v>
      </c>
      <c r="L59" s="18" t="str">
        <f t="shared" si="4"/>
        <v/>
      </c>
      <c r="M59" s="18" t="str">
        <f t="shared" si="5"/>
        <v/>
      </c>
      <c r="O59" s="18" t="s">
        <v>337</v>
      </c>
      <c r="P59" s="18" t="s">
        <v>337</v>
      </c>
      <c r="Q59" s="19"/>
      <c r="R59" s="19" t="s">
        <v>337</v>
      </c>
      <c r="S59" s="19" t="s">
        <v>337</v>
      </c>
    </row>
    <row r="60" spans="3:19" ht="69.75" customHeight="1">
      <c r="I60" s="18" t="s">
        <v>116</v>
      </c>
      <c r="J60" s="18">
        <f>VLOOKUP(I60,'LISTA ARTICULOS'!B60:AZ307,51,0)</f>
        <v>0</v>
      </c>
      <c r="K60" s="18" t="str">
        <f t="shared" si="2"/>
        <v>blanco</v>
      </c>
      <c r="L60" s="18" t="str">
        <f t="shared" si="4"/>
        <v/>
      </c>
      <c r="M60" s="18" t="str">
        <f t="shared" si="5"/>
        <v/>
      </c>
      <c r="O60" s="18" t="s">
        <v>337</v>
      </c>
      <c r="P60" s="18" t="s">
        <v>337</v>
      </c>
      <c r="Q60" s="19"/>
      <c r="R60" s="19" t="s">
        <v>337</v>
      </c>
      <c r="S60" s="19" t="s">
        <v>337</v>
      </c>
    </row>
    <row r="61" spans="3:19" ht="69.75" customHeight="1">
      <c r="I61" s="18" t="s">
        <v>118</v>
      </c>
      <c r="J61" s="18">
        <f>VLOOKUP(I61,'LISTA ARTICULOS'!B61:AZ308,51,0)</f>
        <v>0</v>
      </c>
      <c r="K61" s="18" t="str">
        <f t="shared" si="2"/>
        <v>blanco</v>
      </c>
      <c r="L61" s="18" t="str">
        <f t="shared" si="4"/>
        <v/>
      </c>
      <c r="M61" s="18" t="str">
        <f t="shared" si="5"/>
        <v/>
      </c>
      <c r="O61" s="18" t="s">
        <v>337</v>
      </c>
      <c r="P61" s="18" t="s">
        <v>337</v>
      </c>
      <c r="Q61" s="19"/>
      <c r="R61" s="19" t="s">
        <v>337</v>
      </c>
      <c r="S61" s="19" t="s">
        <v>337</v>
      </c>
    </row>
    <row r="62" spans="3:19" ht="69.75" customHeight="1">
      <c r="I62" s="18" t="s">
        <v>120</v>
      </c>
      <c r="J62" s="18">
        <f>VLOOKUP(I62,'LISTA ARTICULOS'!B62:AZ309,51,0)</f>
        <v>0</v>
      </c>
      <c r="K62" s="18" t="str">
        <f t="shared" si="2"/>
        <v>blanco</v>
      </c>
      <c r="L62" s="18" t="str">
        <f t="shared" si="4"/>
        <v/>
      </c>
      <c r="M62" s="18" t="str">
        <f t="shared" si="5"/>
        <v/>
      </c>
      <c r="O62" s="18" t="s">
        <v>337</v>
      </c>
      <c r="P62" s="18" t="s">
        <v>337</v>
      </c>
      <c r="Q62" s="19"/>
      <c r="R62" s="19" t="s">
        <v>337</v>
      </c>
      <c r="S62" s="19" t="s">
        <v>337</v>
      </c>
    </row>
    <row r="63" spans="3:19" ht="69.75" customHeight="1">
      <c r="I63" s="18" t="s">
        <v>122</v>
      </c>
      <c r="J63" s="18">
        <f>VLOOKUP(I63,'LISTA ARTICULOS'!B63:AZ310,51,0)</f>
        <v>0</v>
      </c>
      <c r="K63" s="18" t="str">
        <f t="shared" si="2"/>
        <v>blanco</v>
      </c>
      <c r="L63" s="18" t="str">
        <f t="shared" si="4"/>
        <v/>
      </c>
      <c r="M63" s="18" t="str">
        <f t="shared" si="5"/>
        <v/>
      </c>
      <c r="O63" s="18" t="s">
        <v>337</v>
      </c>
      <c r="P63" s="18" t="s">
        <v>337</v>
      </c>
      <c r="Q63" s="19"/>
      <c r="R63" s="19" t="s">
        <v>337</v>
      </c>
      <c r="S63" s="19" t="s">
        <v>337</v>
      </c>
    </row>
    <row r="64" spans="3:19" ht="69.75" customHeight="1">
      <c r="I64" s="18" t="s">
        <v>124</v>
      </c>
      <c r="J64" s="18">
        <f>VLOOKUP(I64,'LISTA ARTICULOS'!B64:AZ311,51,0)</f>
        <v>0</v>
      </c>
      <c r="K64" s="18" t="str">
        <f t="shared" si="2"/>
        <v>blanco</v>
      </c>
      <c r="L64" s="18" t="str">
        <f t="shared" si="4"/>
        <v/>
      </c>
      <c r="M64" s="18" t="str">
        <f t="shared" si="5"/>
        <v/>
      </c>
      <c r="O64" s="18" t="s">
        <v>337</v>
      </c>
      <c r="P64" s="18" t="s">
        <v>337</v>
      </c>
      <c r="Q64" s="19"/>
      <c r="R64" s="19" t="s">
        <v>337</v>
      </c>
      <c r="S64" s="19" t="s">
        <v>337</v>
      </c>
    </row>
    <row r="65" spans="9:19" ht="69.75" customHeight="1">
      <c r="I65" s="18" t="s">
        <v>126</v>
      </c>
      <c r="J65" s="18">
        <f>VLOOKUP(I65,'LISTA ARTICULOS'!B65:AZ312,51,0)</f>
        <v>0</v>
      </c>
      <c r="K65" s="18" t="str">
        <f t="shared" si="2"/>
        <v>blanco</v>
      </c>
      <c r="L65" s="18" t="str">
        <f t="shared" si="4"/>
        <v/>
      </c>
      <c r="M65" s="18" t="str">
        <f t="shared" si="5"/>
        <v/>
      </c>
      <c r="O65" s="18" t="s">
        <v>337</v>
      </c>
      <c r="P65" s="18" t="s">
        <v>337</v>
      </c>
      <c r="Q65" s="19"/>
      <c r="R65" s="19" t="s">
        <v>337</v>
      </c>
      <c r="S65" s="19" t="s">
        <v>337</v>
      </c>
    </row>
    <row r="66" spans="9:19" ht="69.75" customHeight="1">
      <c r="I66" s="18" t="s">
        <v>128</v>
      </c>
      <c r="J66" s="18">
        <f>VLOOKUP(I66,'LISTA ARTICULOS'!B66:AZ313,51,0)</f>
        <v>0</v>
      </c>
      <c r="K66" s="18" t="str">
        <f t="shared" si="2"/>
        <v>blanco</v>
      </c>
      <c r="L66" s="18" t="str">
        <f t="shared" ref="L66:L97" si="6">IF(J66=0,"",I66)</f>
        <v/>
      </c>
      <c r="M66" s="18" t="str">
        <f t="shared" ref="M66:M97" si="7">IF(J66=0,"",J66)</f>
        <v/>
      </c>
      <c r="O66" s="18" t="s">
        <v>337</v>
      </c>
      <c r="P66" s="18" t="s">
        <v>337</v>
      </c>
      <c r="Q66" s="19"/>
      <c r="R66" s="19" t="s">
        <v>337</v>
      </c>
      <c r="S66" s="19" t="s">
        <v>337</v>
      </c>
    </row>
    <row r="67" spans="9:19" ht="69.75" customHeight="1">
      <c r="I67" s="18" t="s">
        <v>130</v>
      </c>
      <c r="J67" s="18">
        <f>VLOOKUP(I67,'LISTA ARTICULOS'!B67:AZ314,51,0)</f>
        <v>0</v>
      </c>
      <c r="K67" s="18" t="str">
        <f t="shared" si="2"/>
        <v>blanco</v>
      </c>
      <c r="L67" s="18" t="str">
        <f t="shared" si="6"/>
        <v/>
      </c>
      <c r="M67" s="18" t="str">
        <f t="shared" si="7"/>
        <v/>
      </c>
      <c r="O67" s="18" t="s">
        <v>337</v>
      </c>
      <c r="P67" s="18" t="s">
        <v>337</v>
      </c>
      <c r="Q67" s="19"/>
      <c r="R67" s="19" t="s">
        <v>337</v>
      </c>
      <c r="S67" s="19" t="s">
        <v>337</v>
      </c>
    </row>
    <row r="68" spans="9:19" ht="69.75" customHeight="1">
      <c r="I68" s="18" t="s">
        <v>132</v>
      </c>
      <c r="J68" s="18">
        <f>VLOOKUP(I68,'LISTA ARTICULOS'!B68:AZ315,51,0)</f>
        <v>0</v>
      </c>
      <c r="K68" s="18" t="str">
        <f t="shared" ref="K68:K131" si="8">IF(J68=0,"blanco",I68)</f>
        <v>blanco</v>
      </c>
      <c r="L68" s="18" t="str">
        <f t="shared" si="6"/>
        <v/>
      </c>
      <c r="M68" s="18" t="str">
        <f t="shared" si="7"/>
        <v/>
      </c>
      <c r="O68" s="18" t="s">
        <v>337</v>
      </c>
      <c r="P68" s="18" t="s">
        <v>337</v>
      </c>
      <c r="Q68" s="19"/>
      <c r="R68" s="19" t="s">
        <v>337</v>
      </c>
      <c r="S68" s="19" t="s">
        <v>337</v>
      </c>
    </row>
    <row r="69" spans="9:19" ht="69.75" customHeight="1">
      <c r="I69" s="18" t="s">
        <v>134</v>
      </c>
      <c r="J69" s="18">
        <f>VLOOKUP(I69,'LISTA ARTICULOS'!B69:AZ316,51,0)</f>
        <v>0</v>
      </c>
      <c r="K69" s="18" t="str">
        <f t="shared" si="8"/>
        <v>blanco</v>
      </c>
      <c r="L69" s="18" t="str">
        <f t="shared" si="6"/>
        <v/>
      </c>
      <c r="M69" s="18" t="str">
        <f t="shared" si="7"/>
        <v/>
      </c>
      <c r="O69" s="18" t="s">
        <v>337</v>
      </c>
      <c r="P69" s="18" t="s">
        <v>337</v>
      </c>
      <c r="Q69" s="19"/>
      <c r="R69" s="19" t="s">
        <v>337</v>
      </c>
      <c r="S69" s="19" t="s">
        <v>337</v>
      </c>
    </row>
    <row r="70" spans="9:19" ht="69.75" customHeight="1">
      <c r="I70" s="18" t="s">
        <v>136</v>
      </c>
      <c r="J70" s="18">
        <f>VLOOKUP(I70,'LISTA ARTICULOS'!B70:AZ317,51,0)</f>
        <v>0</v>
      </c>
      <c r="K70" s="18" t="str">
        <f t="shared" si="8"/>
        <v>blanco</v>
      </c>
      <c r="L70" s="18" t="str">
        <f t="shared" si="6"/>
        <v/>
      </c>
      <c r="M70" s="18" t="str">
        <f t="shared" si="7"/>
        <v/>
      </c>
      <c r="O70" s="18" t="s">
        <v>337</v>
      </c>
      <c r="P70" s="18" t="s">
        <v>337</v>
      </c>
      <c r="Q70" s="19"/>
      <c r="R70" s="19" t="s">
        <v>337</v>
      </c>
      <c r="S70" s="19" t="s">
        <v>337</v>
      </c>
    </row>
    <row r="71" spans="9:19" ht="69.75" customHeight="1">
      <c r="I71" s="18" t="s">
        <v>138</v>
      </c>
      <c r="J71" s="18">
        <f>VLOOKUP(I71,'LISTA ARTICULOS'!B71:AZ318,51,0)</f>
        <v>0</v>
      </c>
      <c r="K71" s="18" t="str">
        <f t="shared" si="8"/>
        <v>blanco</v>
      </c>
      <c r="L71" s="18" t="str">
        <f t="shared" si="6"/>
        <v/>
      </c>
      <c r="M71" s="18" t="str">
        <f t="shared" si="7"/>
        <v/>
      </c>
      <c r="O71" s="18" t="s">
        <v>337</v>
      </c>
      <c r="P71" s="18" t="s">
        <v>337</v>
      </c>
      <c r="Q71" s="19"/>
      <c r="R71" s="19" t="s">
        <v>337</v>
      </c>
      <c r="S71" s="19" t="s">
        <v>337</v>
      </c>
    </row>
    <row r="72" spans="9:19" ht="69.75" customHeight="1">
      <c r="I72" s="18" t="s">
        <v>140</v>
      </c>
      <c r="J72" s="18">
        <f>VLOOKUP(I72,'LISTA ARTICULOS'!B72:AZ319,51,0)</f>
        <v>0</v>
      </c>
      <c r="K72" s="18" t="str">
        <f t="shared" si="8"/>
        <v>blanco</v>
      </c>
      <c r="L72" s="18" t="str">
        <f t="shared" si="6"/>
        <v/>
      </c>
      <c r="M72" s="18" t="str">
        <f t="shared" si="7"/>
        <v/>
      </c>
      <c r="O72" s="18" t="s">
        <v>337</v>
      </c>
      <c r="P72" s="18" t="s">
        <v>337</v>
      </c>
      <c r="Q72" s="19"/>
      <c r="R72" s="19" t="s">
        <v>337</v>
      </c>
      <c r="S72" s="19" t="s">
        <v>337</v>
      </c>
    </row>
    <row r="73" spans="9:19" ht="69.75" customHeight="1">
      <c r="I73" s="18" t="s">
        <v>142</v>
      </c>
      <c r="J73" s="18">
        <f>VLOOKUP(I73,'LISTA ARTICULOS'!B73:AZ320,51,0)</f>
        <v>0</v>
      </c>
      <c r="K73" s="18" t="str">
        <f t="shared" si="8"/>
        <v>blanco</v>
      </c>
      <c r="L73" s="18" t="str">
        <f t="shared" si="6"/>
        <v/>
      </c>
      <c r="M73" s="18" t="str">
        <f t="shared" si="7"/>
        <v/>
      </c>
      <c r="O73" s="18" t="s">
        <v>337</v>
      </c>
      <c r="P73" s="18" t="s">
        <v>337</v>
      </c>
      <c r="Q73" s="19"/>
      <c r="R73" s="19" t="s">
        <v>337</v>
      </c>
      <c r="S73" s="19" t="s">
        <v>337</v>
      </c>
    </row>
    <row r="74" spans="9:19" ht="69.75" customHeight="1">
      <c r="I74" s="18" t="s">
        <v>144</v>
      </c>
      <c r="J74" s="18">
        <f>VLOOKUP(I74,'LISTA ARTICULOS'!B74:AZ321,51,0)</f>
        <v>0</v>
      </c>
      <c r="K74" s="18" t="str">
        <f t="shared" si="8"/>
        <v>blanco</v>
      </c>
      <c r="L74" s="18" t="str">
        <f t="shared" si="6"/>
        <v/>
      </c>
      <c r="M74" s="18" t="str">
        <f t="shared" si="7"/>
        <v/>
      </c>
      <c r="O74" s="18" t="s">
        <v>337</v>
      </c>
      <c r="P74" s="18" t="s">
        <v>337</v>
      </c>
      <c r="Q74" s="19"/>
      <c r="R74" s="19" t="s">
        <v>337</v>
      </c>
      <c r="S74" s="19" t="s">
        <v>337</v>
      </c>
    </row>
    <row r="75" spans="9:19" ht="69.75" customHeight="1">
      <c r="I75" s="18" t="s">
        <v>146</v>
      </c>
      <c r="J75" s="18">
        <f>VLOOKUP(I75,'LISTA ARTICULOS'!B75:AZ322,51,0)</f>
        <v>0</v>
      </c>
      <c r="K75" s="18" t="str">
        <f t="shared" si="8"/>
        <v>blanco</v>
      </c>
      <c r="L75" s="18" t="str">
        <f t="shared" si="6"/>
        <v/>
      </c>
      <c r="M75" s="18" t="str">
        <f t="shared" si="7"/>
        <v/>
      </c>
      <c r="O75" s="18" t="s">
        <v>337</v>
      </c>
      <c r="P75" s="18" t="s">
        <v>337</v>
      </c>
      <c r="Q75" s="19"/>
      <c r="R75" s="19" t="s">
        <v>337</v>
      </c>
      <c r="S75" s="19" t="s">
        <v>337</v>
      </c>
    </row>
    <row r="76" spans="9:19" ht="69.75" customHeight="1">
      <c r="I76" s="18" t="s">
        <v>148</v>
      </c>
      <c r="J76" s="18">
        <f>VLOOKUP(I76,'LISTA ARTICULOS'!B76:AZ323,51,0)</f>
        <v>0</v>
      </c>
      <c r="K76" s="18" t="str">
        <f t="shared" si="8"/>
        <v>blanco</v>
      </c>
      <c r="L76" s="18" t="str">
        <f t="shared" si="6"/>
        <v/>
      </c>
      <c r="M76" s="18" t="str">
        <f t="shared" si="7"/>
        <v/>
      </c>
      <c r="O76" s="18" t="s">
        <v>337</v>
      </c>
      <c r="P76" s="18" t="s">
        <v>337</v>
      </c>
      <c r="Q76" s="19"/>
      <c r="R76" s="19" t="s">
        <v>337</v>
      </c>
      <c r="S76" s="19" t="s">
        <v>337</v>
      </c>
    </row>
    <row r="77" spans="9:19" ht="69.75" customHeight="1">
      <c r="I77" s="18" t="s">
        <v>150</v>
      </c>
      <c r="J77" s="18">
        <f>VLOOKUP(I77,'LISTA ARTICULOS'!B77:AZ324,51,0)</f>
        <v>0</v>
      </c>
      <c r="K77" s="18" t="str">
        <f t="shared" si="8"/>
        <v>blanco</v>
      </c>
      <c r="L77" s="18" t="str">
        <f t="shared" si="6"/>
        <v/>
      </c>
      <c r="M77" s="18" t="str">
        <f t="shared" si="7"/>
        <v/>
      </c>
      <c r="O77" s="18" t="s">
        <v>337</v>
      </c>
      <c r="P77" s="18" t="s">
        <v>337</v>
      </c>
      <c r="Q77" s="19"/>
      <c r="R77" s="19" t="s">
        <v>337</v>
      </c>
      <c r="S77" s="19" t="s">
        <v>337</v>
      </c>
    </row>
    <row r="78" spans="9:19" ht="69.75" customHeight="1">
      <c r="I78" s="18" t="s">
        <v>152</v>
      </c>
      <c r="J78" s="18">
        <f>VLOOKUP(I78,'LISTA ARTICULOS'!B78:AZ325,51,0)</f>
        <v>0</v>
      </c>
      <c r="K78" s="18" t="str">
        <f t="shared" si="8"/>
        <v>blanco</v>
      </c>
      <c r="L78" s="18" t="str">
        <f t="shared" si="6"/>
        <v/>
      </c>
      <c r="M78" s="18" t="str">
        <f t="shared" si="7"/>
        <v/>
      </c>
      <c r="O78" s="18" t="s">
        <v>337</v>
      </c>
      <c r="P78" s="18" t="s">
        <v>337</v>
      </c>
      <c r="Q78" s="19"/>
      <c r="R78" s="19" t="s">
        <v>337</v>
      </c>
      <c r="S78" s="19" t="s">
        <v>337</v>
      </c>
    </row>
    <row r="79" spans="9:19" ht="69.75" customHeight="1">
      <c r="I79" s="18" t="s">
        <v>154</v>
      </c>
      <c r="J79" s="18">
        <f>VLOOKUP(I79,'LISTA ARTICULOS'!B79:AZ326,51,0)</f>
        <v>0</v>
      </c>
      <c r="K79" s="18" t="str">
        <f t="shared" si="8"/>
        <v>blanco</v>
      </c>
      <c r="L79" s="18" t="str">
        <f t="shared" si="6"/>
        <v/>
      </c>
      <c r="M79" s="18" t="str">
        <f t="shared" si="7"/>
        <v/>
      </c>
      <c r="O79" s="18" t="s">
        <v>337</v>
      </c>
      <c r="P79" s="18" t="s">
        <v>337</v>
      </c>
      <c r="Q79" s="19"/>
      <c r="R79" s="19" t="s">
        <v>337</v>
      </c>
      <c r="S79" s="19" t="s">
        <v>337</v>
      </c>
    </row>
    <row r="80" spans="9:19" ht="69.75" customHeight="1">
      <c r="I80" s="18" t="s">
        <v>156</v>
      </c>
      <c r="J80" s="18">
        <f>VLOOKUP(I80,'LISTA ARTICULOS'!B80:AZ327,51,0)</f>
        <v>0</v>
      </c>
      <c r="K80" s="18" t="str">
        <f t="shared" si="8"/>
        <v>blanco</v>
      </c>
      <c r="L80" s="18" t="str">
        <f t="shared" si="6"/>
        <v/>
      </c>
      <c r="M80" s="18" t="str">
        <f t="shared" si="7"/>
        <v/>
      </c>
      <c r="O80" s="18" t="s">
        <v>337</v>
      </c>
      <c r="P80" s="18" t="s">
        <v>337</v>
      </c>
      <c r="Q80" s="19"/>
      <c r="R80" s="19" t="s">
        <v>337</v>
      </c>
      <c r="S80" s="19" t="s">
        <v>337</v>
      </c>
    </row>
    <row r="81" spans="9:19" ht="69.75" customHeight="1">
      <c r="I81" s="18" t="s">
        <v>158</v>
      </c>
      <c r="J81" s="18">
        <f>VLOOKUP(I81,'LISTA ARTICULOS'!B81:AZ328,51,0)</f>
        <v>0</v>
      </c>
      <c r="K81" s="18" t="str">
        <f t="shared" si="8"/>
        <v>blanco</v>
      </c>
      <c r="L81" s="18" t="str">
        <f t="shared" si="6"/>
        <v/>
      </c>
      <c r="M81" s="18" t="str">
        <f t="shared" si="7"/>
        <v/>
      </c>
      <c r="O81" s="18" t="s">
        <v>337</v>
      </c>
      <c r="P81" s="18" t="s">
        <v>337</v>
      </c>
      <c r="Q81" s="19"/>
      <c r="R81" s="19" t="s">
        <v>337</v>
      </c>
      <c r="S81" s="19" t="s">
        <v>337</v>
      </c>
    </row>
    <row r="82" spans="9:19" ht="69.75" customHeight="1">
      <c r="I82" s="18" t="s">
        <v>160</v>
      </c>
      <c r="J82" s="18">
        <f>VLOOKUP(I82,'LISTA ARTICULOS'!B82:AZ329,51,0)</f>
        <v>0</v>
      </c>
      <c r="K82" s="18" t="str">
        <f t="shared" si="8"/>
        <v>blanco</v>
      </c>
      <c r="L82" s="18" t="str">
        <f t="shared" si="6"/>
        <v/>
      </c>
      <c r="M82" s="18" t="str">
        <f t="shared" si="7"/>
        <v/>
      </c>
      <c r="O82" s="18" t="s">
        <v>337</v>
      </c>
      <c r="P82" s="18" t="s">
        <v>337</v>
      </c>
      <c r="Q82" s="19"/>
      <c r="R82" s="19" t="s">
        <v>337</v>
      </c>
      <c r="S82" s="19" t="s">
        <v>337</v>
      </c>
    </row>
    <row r="83" spans="9:19" ht="69.75" customHeight="1">
      <c r="I83" s="18" t="s">
        <v>162</v>
      </c>
      <c r="J83" s="18">
        <f>VLOOKUP(I83,'LISTA ARTICULOS'!B83:AZ330,51,0)</f>
        <v>0</v>
      </c>
      <c r="K83" s="18" t="str">
        <f t="shared" si="8"/>
        <v>blanco</v>
      </c>
      <c r="L83" s="18" t="str">
        <f t="shared" si="6"/>
        <v/>
      </c>
      <c r="M83" s="18" t="str">
        <f t="shared" si="7"/>
        <v/>
      </c>
      <c r="O83" s="18" t="s">
        <v>337</v>
      </c>
      <c r="P83" s="18" t="s">
        <v>337</v>
      </c>
      <c r="Q83" s="19"/>
      <c r="R83" s="19" t="s">
        <v>337</v>
      </c>
      <c r="S83" s="19" t="s">
        <v>337</v>
      </c>
    </row>
    <row r="84" spans="9:19" ht="69.75" customHeight="1">
      <c r="I84" s="18" t="s">
        <v>164</v>
      </c>
      <c r="J84" s="18">
        <f>VLOOKUP(I84,'LISTA ARTICULOS'!B84:AZ331,51,0)</f>
        <v>0</v>
      </c>
      <c r="K84" s="18" t="str">
        <f t="shared" si="8"/>
        <v>blanco</v>
      </c>
      <c r="L84" s="18" t="str">
        <f t="shared" si="6"/>
        <v/>
      </c>
      <c r="M84" s="18" t="str">
        <f t="shared" si="7"/>
        <v/>
      </c>
      <c r="O84" s="18" t="s">
        <v>337</v>
      </c>
      <c r="P84" s="18" t="s">
        <v>337</v>
      </c>
      <c r="Q84" s="19"/>
      <c r="R84" s="19" t="s">
        <v>337</v>
      </c>
      <c r="S84" s="19" t="s">
        <v>337</v>
      </c>
    </row>
    <row r="85" spans="9:19" ht="69.75" customHeight="1">
      <c r="I85" s="18" t="s">
        <v>166</v>
      </c>
      <c r="J85" s="18">
        <f>VLOOKUP(I85,'LISTA ARTICULOS'!B85:AZ332,51,0)</f>
        <v>0</v>
      </c>
      <c r="K85" s="18" t="str">
        <f t="shared" si="8"/>
        <v>blanco</v>
      </c>
      <c r="L85" s="18" t="str">
        <f t="shared" si="6"/>
        <v/>
      </c>
      <c r="M85" s="18" t="str">
        <f t="shared" si="7"/>
        <v/>
      </c>
      <c r="O85" s="18" t="s">
        <v>337</v>
      </c>
      <c r="P85" s="18" t="s">
        <v>337</v>
      </c>
      <c r="Q85" s="19"/>
      <c r="R85" s="19" t="s">
        <v>337</v>
      </c>
      <c r="S85" s="19" t="s">
        <v>337</v>
      </c>
    </row>
    <row r="86" spans="9:19" ht="69.75" customHeight="1">
      <c r="I86" s="18" t="s">
        <v>168</v>
      </c>
      <c r="J86" s="18">
        <f>VLOOKUP(I86,'LISTA ARTICULOS'!B86:AZ333,51,0)</f>
        <v>0</v>
      </c>
      <c r="K86" s="18" t="str">
        <f t="shared" si="8"/>
        <v>blanco</v>
      </c>
      <c r="L86" s="18" t="str">
        <f t="shared" si="6"/>
        <v/>
      </c>
      <c r="M86" s="18" t="str">
        <f t="shared" si="7"/>
        <v/>
      </c>
      <c r="O86" s="18" t="s">
        <v>337</v>
      </c>
      <c r="P86" s="18" t="s">
        <v>337</v>
      </c>
      <c r="Q86" s="19"/>
      <c r="R86" s="19" t="s">
        <v>337</v>
      </c>
      <c r="S86" s="19" t="s">
        <v>337</v>
      </c>
    </row>
    <row r="87" spans="9:19" ht="69.75" customHeight="1">
      <c r="I87" s="18" t="s">
        <v>170</v>
      </c>
      <c r="J87" s="18">
        <f>VLOOKUP(I87,'LISTA ARTICULOS'!B87:AZ334,51,0)</f>
        <v>0</v>
      </c>
      <c r="K87" s="18" t="str">
        <f t="shared" si="8"/>
        <v>blanco</v>
      </c>
      <c r="L87" s="18" t="str">
        <f t="shared" si="6"/>
        <v/>
      </c>
      <c r="M87" s="18" t="str">
        <f t="shared" si="7"/>
        <v/>
      </c>
      <c r="O87" s="18" t="s">
        <v>337</v>
      </c>
      <c r="P87" s="18" t="s">
        <v>337</v>
      </c>
      <c r="Q87" s="19"/>
      <c r="R87" s="19" t="s">
        <v>337</v>
      </c>
      <c r="S87" s="19" t="s">
        <v>337</v>
      </c>
    </row>
    <row r="88" spans="9:19" ht="69.75" customHeight="1">
      <c r="I88" s="18" t="s">
        <v>172</v>
      </c>
      <c r="J88" s="18">
        <f>VLOOKUP(I88,'LISTA ARTICULOS'!B88:AZ335,51,0)</f>
        <v>0</v>
      </c>
      <c r="K88" s="18" t="str">
        <f t="shared" si="8"/>
        <v>blanco</v>
      </c>
      <c r="L88" s="18" t="str">
        <f t="shared" si="6"/>
        <v/>
      </c>
      <c r="M88" s="18" t="str">
        <f t="shared" si="7"/>
        <v/>
      </c>
      <c r="O88" s="18" t="s">
        <v>337</v>
      </c>
      <c r="P88" s="18" t="s">
        <v>337</v>
      </c>
      <c r="Q88" s="19"/>
      <c r="R88" s="19" t="s">
        <v>337</v>
      </c>
      <c r="S88" s="19" t="s">
        <v>337</v>
      </c>
    </row>
    <row r="89" spans="9:19" ht="69.75" customHeight="1">
      <c r="I89" s="18" t="s">
        <v>174</v>
      </c>
      <c r="J89" s="18">
        <f>VLOOKUP(I89,'LISTA ARTICULOS'!B89:AZ336,51,0)</f>
        <v>0</v>
      </c>
      <c r="K89" s="18" t="str">
        <f t="shared" si="8"/>
        <v>blanco</v>
      </c>
      <c r="L89" s="18" t="str">
        <f t="shared" si="6"/>
        <v/>
      </c>
      <c r="M89" s="18" t="str">
        <f t="shared" si="7"/>
        <v/>
      </c>
      <c r="O89" s="18" t="s">
        <v>337</v>
      </c>
      <c r="P89" s="18" t="s">
        <v>337</v>
      </c>
      <c r="Q89" s="19"/>
      <c r="R89" s="19" t="s">
        <v>337</v>
      </c>
      <c r="S89" s="19" t="s">
        <v>337</v>
      </c>
    </row>
    <row r="90" spans="9:19" ht="69.75" customHeight="1">
      <c r="I90" s="18" t="s">
        <v>176</v>
      </c>
      <c r="J90" s="18">
        <f>VLOOKUP(I90,'LISTA ARTICULOS'!B90:AZ337,51,0)</f>
        <v>0</v>
      </c>
      <c r="K90" s="18" t="str">
        <f t="shared" si="8"/>
        <v>blanco</v>
      </c>
      <c r="L90" s="18" t="str">
        <f t="shared" si="6"/>
        <v/>
      </c>
      <c r="M90" s="18" t="str">
        <f t="shared" si="7"/>
        <v/>
      </c>
      <c r="O90" s="18" t="s">
        <v>337</v>
      </c>
      <c r="P90" s="18" t="s">
        <v>337</v>
      </c>
      <c r="Q90" s="19"/>
      <c r="R90" s="19" t="s">
        <v>337</v>
      </c>
      <c r="S90" s="19" t="s">
        <v>337</v>
      </c>
    </row>
    <row r="91" spans="9:19" ht="69.75" customHeight="1">
      <c r="I91" s="18" t="s">
        <v>178</v>
      </c>
      <c r="J91" s="18">
        <f>VLOOKUP(I91,'LISTA ARTICULOS'!B91:AZ338,51,0)</f>
        <v>0</v>
      </c>
      <c r="K91" s="18" t="str">
        <f t="shared" si="8"/>
        <v>blanco</v>
      </c>
      <c r="L91" s="18" t="str">
        <f t="shared" si="6"/>
        <v/>
      </c>
      <c r="M91" s="18" t="str">
        <f t="shared" si="7"/>
        <v/>
      </c>
      <c r="O91" s="18" t="s">
        <v>337</v>
      </c>
      <c r="P91" s="18" t="s">
        <v>337</v>
      </c>
      <c r="Q91" s="19"/>
      <c r="R91" s="19" t="s">
        <v>337</v>
      </c>
      <c r="S91" s="19" t="s">
        <v>337</v>
      </c>
    </row>
    <row r="92" spans="9:19" ht="69.75" customHeight="1">
      <c r="I92" s="18" t="s">
        <v>180</v>
      </c>
      <c r="J92" s="18">
        <f>VLOOKUP(I92,'LISTA ARTICULOS'!B92:AZ339,51,0)</f>
        <v>0</v>
      </c>
      <c r="K92" s="18" t="str">
        <f t="shared" si="8"/>
        <v>blanco</v>
      </c>
      <c r="L92" s="18" t="str">
        <f t="shared" si="6"/>
        <v/>
      </c>
      <c r="M92" s="18" t="str">
        <f t="shared" si="7"/>
        <v/>
      </c>
      <c r="O92" s="18" t="s">
        <v>337</v>
      </c>
      <c r="P92" s="18" t="s">
        <v>337</v>
      </c>
      <c r="Q92" s="19"/>
      <c r="R92" s="19" t="s">
        <v>337</v>
      </c>
      <c r="S92" s="19" t="s">
        <v>337</v>
      </c>
    </row>
    <row r="93" spans="9:19" ht="69.75" customHeight="1">
      <c r="I93" s="18" t="s">
        <v>182</v>
      </c>
      <c r="J93" s="18">
        <f>VLOOKUP(I93,'LISTA ARTICULOS'!B93:AZ340,51,0)</f>
        <v>0</v>
      </c>
      <c r="K93" s="18" t="str">
        <f t="shared" si="8"/>
        <v>blanco</v>
      </c>
      <c r="L93" s="18" t="str">
        <f t="shared" si="6"/>
        <v/>
      </c>
      <c r="M93" s="18" t="str">
        <f t="shared" si="7"/>
        <v/>
      </c>
      <c r="O93" s="18" t="s">
        <v>337</v>
      </c>
      <c r="P93" s="18" t="s">
        <v>337</v>
      </c>
      <c r="Q93" s="19"/>
      <c r="R93" s="19" t="s">
        <v>337</v>
      </c>
      <c r="S93" s="19" t="s">
        <v>337</v>
      </c>
    </row>
    <row r="94" spans="9:19" ht="69.75" customHeight="1">
      <c r="I94" s="18" t="s">
        <v>184</v>
      </c>
      <c r="J94" s="18">
        <f>VLOOKUP(I94,'LISTA ARTICULOS'!B94:AZ341,51,0)</f>
        <v>0</v>
      </c>
      <c r="K94" s="18" t="str">
        <f t="shared" si="8"/>
        <v>blanco</v>
      </c>
      <c r="L94" s="18" t="str">
        <f t="shared" si="6"/>
        <v/>
      </c>
      <c r="M94" s="18" t="str">
        <f t="shared" si="7"/>
        <v/>
      </c>
      <c r="O94" s="18" t="s">
        <v>337</v>
      </c>
      <c r="P94" s="18" t="s">
        <v>337</v>
      </c>
      <c r="Q94" s="19"/>
      <c r="R94" s="19" t="s">
        <v>337</v>
      </c>
      <c r="S94" s="19" t="s">
        <v>337</v>
      </c>
    </row>
    <row r="95" spans="9:19" ht="69.75" customHeight="1">
      <c r="I95" s="18" t="s">
        <v>186</v>
      </c>
      <c r="J95" s="18">
        <f>VLOOKUP(I95,'LISTA ARTICULOS'!B95:AZ342,51,0)</f>
        <v>0</v>
      </c>
      <c r="K95" s="18" t="str">
        <f t="shared" si="8"/>
        <v>blanco</v>
      </c>
      <c r="L95" s="18" t="str">
        <f t="shared" si="6"/>
        <v/>
      </c>
      <c r="M95" s="18" t="str">
        <f t="shared" si="7"/>
        <v/>
      </c>
      <c r="O95" s="18" t="s">
        <v>337</v>
      </c>
      <c r="P95" s="18" t="s">
        <v>337</v>
      </c>
      <c r="Q95" s="19"/>
      <c r="R95" s="19" t="s">
        <v>337</v>
      </c>
      <c r="S95" s="19" t="s">
        <v>337</v>
      </c>
    </row>
    <row r="96" spans="9:19" ht="69.75" customHeight="1">
      <c r="I96" s="18" t="s">
        <v>188</v>
      </c>
      <c r="J96" s="18">
        <f>VLOOKUP(I96,'LISTA ARTICULOS'!B96:AZ343,51,0)</f>
        <v>0</v>
      </c>
      <c r="K96" s="18" t="str">
        <f t="shared" si="8"/>
        <v>blanco</v>
      </c>
      <c r="L96" s="18" t="str">
        <f t="shared" si="6"/>
        <v/>
      </c>
      <c r="M96" s="18" t="str">
        <f t="shared" si="7"/>
        <v/>
      </c>
      <c r="O96" s="18" t="s">
        <v>337</v>
      </c>
      <c r="P96" s="18" t="s">
        <v>337</v>
      </c>
      <c r="Q96" s="19"/>
      <c r="R96" s="19" t="s">
        <v>337</v>
      </c>
      <c r="S96" s="19" t="s">
        <v>337</v>
      </c>
    </row>
    <row r="97" spans="9:19" ht="69.75" customHeight="1">
      <c r="I97" s="18" t="s">
        <v>190</v>
      </c>
      <c r="J97" s="18">
        <f>VLOOKUP(I97,'LISTA ARTICULOS'!B97:AZ344,51,0)</f>
        <v>0</v>
      </c>
      <c r="K97" s="18" t="str">
        <f t="shared" si="8"/>
        <v>blanco</v>
      </c>
      <c r="L97" s="18" t="str">
        <f t="shared" si="6"/>
        <v/>
      </c>
      <c r="M97" s="18" t="str">
        <f t="shared" si="7"/>
        <v/>
      </c>
      <c r="O97" s="18" t="s">
        <v>337</v>
      </c>
      <c r="P97" s="18" t="s">
        <v>337</v>
      </c>
      <c r="Q97" s="19"/>
      <c r="R97" s="19" t="s">
        <v>337</v>
      </c>
      <c r="S97" s="19" t="s">
        <v>337</v>
      </c>
    </row>
    <row r="98" spans="9:19" ht="69.75" customHeight="1">
      <c r="I98" s="18" t="s">
        <v>192</v>
      </c>
      <c r="J98" s="18">
        <f>VLOOKUP(I98,'LISTA ARTICULOS'!B98:AZ345,51,0)</f>
        <v>0</v>
      </c>
      <c r="K98" s="18" t="str">
        <f t="shared" si="8"/>
        <v>blanco</v>
      </c>
      <c r="L98" s="18" t="str">
        <f t="shared" ref="L98:L129" si="9">IF(J98=0,"",I98)</f>
        <v/>
      </c>
      <c r="M98" s="18" t="str">
        <f t="shared" ref="M98:M129" si="10">IF(J98=0,"",J98)</f>
        <v/>
      </c>
      <c r="O98" s="18" t="s">
        <v>337</v>
      </c>
      <c r="P98" s="18" t="s">
        <v>337</v>
      </c>
      <c r="Q98" s="19"/>
      <c r="R98" s="19" t="s">
        <v>337</v>
      </c>
      <c r="S98" s="19" t="s">
        <v>337</v>
      </c>
    </row>
    <row r="99" spans="9:19" ht="69.75" customHeight="1">
      <c r="I99" s="18" t="s">
        <v>194</v>
      </c>
      <c r="J99" s="18">
        <f>VLOOKUP(I99,'LISTA ARTICULOS'!B99:AZ346,51,0)</f>
        <v>0</v>
      </c>
      <c r="K99" s="18" t="str">
        <f t="shared" si="8"/>
        <v>blanco</v>
      </c>
      <c r="L99" s="18" t="str">
        <f t="shared" si="9"/>
        <v/>
      </c>
      <c r="M99" s="18" t="str">
        <f t="shared" si="10"/>
        <v/>
      </c>
      <c r="O99" s="18" t="s">
        <v>337</v>
      </c>
      <c r="P99" s="18" t="s">
        <v>337</v>
      </c>
      <c r="Q99" s="19"/>
      <c r="R99" s="19" t="s">
        <v>337</v>
      </c>
      <c r="S99" s="19" t="s">
        <v>337</v>
      </c>
    </row>
    <row r="100" spans="9:19" ht="69.75" customHeight="1">
      <c r="I100" s="18" t="s">
        <v>196</v>
      </c>
      <c r="J100" s="18">
        <f>VLOOKUP(I100,'LISTA ARTICULOS'!B100:AZ347,51,0)</f>
        <v>0</v>
      </c>
      <c r="K100" s="18" t="str">
        <f t="shared" si="8"/>
        <v>blanco</v>
      </c>
      <c r="L100" s="18" t="str">
        <f t="shared" si="9"/>
        <v/>
      </c>
      <c r="M100" s="18" t="str">
        <f t="shared" si="10"/>
        <v/>
      </c>
      <c r="O100" s="18" t="s">
        <v>337</v>
      </c>
      <c r="P100" s="18" t="s">
        <v>337</v>
      </c>
      <c r="Q100" s="19"/>
      <c r="R100" s="19" t="s">
        <v>337</v>
      </c>
      <c r="S100" s="19" t="s">
        <v>337</v>
      </c>
    </row>
    <row r="101" spans="9:19" ht="69.75" customHeight="1">
      <c r="I101" s="18" t="s">
        <v>198</v>
      </c>
      <c r="J101" s="18">
        <f>VLOOKUP(I101,'LISTA ARTICULOS'!B101:AZ348,51,0)</f>
        <v>0</v>
      </c>
      <c r="K101" s="18" t="str">
        <f t="shared" si="8"/>
        <v>blanco</v>
      </c>
      <c r="L101" s="18" t="str">
        <f t="shared" si="9"/>
        <v/>
      </c>
      <c r="M101" s="18" t="str">
        <f t="shared" si="10"/>
        <v/>
      </c>
      <c r="O101" s="18" t="s">
        <v>337</v>
      </c>
      <c r="P101" s="18" t="s">
        <v>337</v>
      </c>
      <c r="Q101" s="19"/>
      <c r="R101" s="19" t="s">
        <v>337</v>
      </c>
      <c r="S101" s="19" t="s">
        <v>337</v>
      </c>
    </row>
    <row r="102" spans="9:19" ht="69.75" customHeight="1">
      <c r="I102" s="18" t="s">
        <v>200</v>
      </c>
      <c r="J102" s="18">
        <f>VLOOKUP(I102,'LISTA ARTICULOS'!B102:AZ349,51,0)</f>
        <v>0</v>
      </c>
      <c r="K102" s="18" t="str">
        <f t="shared" si="8"/>
        <v>blanco</v>
      </c>
      <c r="L102" s="18" t="str">
        <f t="shared" si="9"/>
        <v/>
      </c>
      <c r="M102" s="18" t="str">
        <f t="shared" si="10"/>
        <v/>
      </c>
      <c r="O102" s="18" t="s">
        <v>337</v>
      </c>
      <c r="P102" s="18" t="s">
        <v>337</v>
      </c>
      <c r="Q102" s="19"/>
      <c r="R102" s="19" t="s">
        <v>337</v>
      </c>
      <c r="S102" s="19" t="s">
        <v>337</v>
      </c>
    </row>
    <row r="103" spans="9:19" ht="69.75" customHeight="1">
      <c r="I103" s="18" t="s">
        <v>202</v>
      </c>
      <c r="J103" s="18">
        <f>VLOOKUP(I103,'LISTA ARTICULOS'!B103:AZ350,51,0)</f>
        <v>0</v>
      </c>
      <c r="K103" s="18" t="str">
        <f t="shared" si="8"/>
        <v>blanco</v>
      </c>
      <c r="L103" s="18" t="str">
        <f t="shared" si="9"/>
        <v/>
      </c>
      <c r="M103" s="18" t="str">
        <f t="shared" si="10"/>
        <v/>
      </c>
      <c r="O103" s="18" t="s">
        <v>337</v>
      </c>
      <c r="P103" s="18" t="s">
        <v>337</v>
      </c>
      <c r="Q103" s="19"/>
      <c r="R103" s="19" t="s">
        <v>337</v>
      </c>
      <c r="S103" s="19" t="s">
        <v>337</v>
      </c>
    </row>
    <row r="104" spans="9:19" ht="69.75" customHeight="1">
      <c r="I104" s="18" t="s">
        <v>204</v>
      </c>
      <c r="J104" s="18">
        <f>VLOOKUP(I104,'LISTA ARTICULOS'!B104:AZ351,51,0)</f>
        <v>0</v>
      </c>
      <c r="K104" s="18" t="str">
        <f t="shared" si="8"/>
        <v>blanco</v>
      </c>
      <c r="L104" s="18" t="str">
        <f t="shared" si="9"/>
        <v/>
      </c>
      <c r="M104" s="18" t="str">
        <f t="shared" si="10"/>
        <v/>
      </c>
      <c r="O104" s="18" t="s">
        <v>337</v>
      </c>
      <c r="P104" s="18" t="s">
        <v>337</v>
      </c>
      <c r="Q104" s="19"/>
      <c r="R104" s="19" t="s">
        <v>337</v>
      </c>
      <c r="S104" s="19" t="s">
        <v>337</v>
      </c>
    </row>
    <row r="105" spans="9:19" ht="69.75" customHeight="1">
      <c r="I105" s="18" t="s">
        <v>206</v>
      </c>
      <c r="J105" s="18">
        <f>VLOOKUP(I105,'LISTA ARTICULOS'!B105:AZ352,51,0)</f>
        <v>0</v>
      </c>
      <c r="K105" s="18" t="str">
        <f t="shared" si="8"/>
        <v>blanco</v>
      </c>
      <c r="L105" s="18" t="str">
        <f t="shared" si="9"/>
        <v/>
      </c>
      <c r="M105" s="18" t="str">
        <f t="shared" si="10"/>
        <v/>
      </c>
      <c r="O105" s="18" t="s">
        <v>337</v>
      </c>
      <c r="P105" s="18" t="s">
        <v>337</v>
      </c>
      <c r="Q105" s="19"/>
      <c r="R105" s="19" t="s">
        <v>337</v>
      </c>
      <c r="S105" s="19" t="s">
        <v>337</v>
      </c>
    </row>
    <row r="106" spans="9:19" ht="69.75" customHeight="1">
      <c r="I106" s="18" t="s">
        <v>208</v>
      </c>
      <c r="J106" s="18">
        <f>VLOOKUP(I106,'LISTA ARTICULOS'!B106:AZ353,51,0)</f>
        <v>0</v>
      </c>
      <c r="K106" s="18" t="str">
        <f t="shared" si="8"/>
        <v>blanco</v>
      </c>
      <c r="L106" s="18" t="str">
        <f t="shared" si="9"/>
        <v/>
      </c>
      <c r="M106" s="18" t="str">
        <f t="shared" si="10"/>
        <v/>
      </c>
      <c r="O106" s="18" t="s">
        <v>337</v>
      </c>
      <c r="P106" s="18" t="s">
        <v>337</v>
      </c>
      <c r="Q106" s="19"/>
      <c r="R106" s="19" t="s">
        <v>337</v>
      </c>
      <c r="S106" s="19" t="s">
        <v>337</v>
      </c>
    </row>
    <row r="107" spans="9:19" ht="69.75" customHeight="1">
      <c r="I107" s="18" t="s">
        <v>210</v>
      </c>
      <c r="J107" s="18">
        <f>VLOOKUP(I107,'LISTA ARTICULOS'!B107:AZ354,51,0)</f>
        <v>0</v>
      </c>
      <c r="K107" s="18" t="str">
        <f t="shared" si="8"/>
        <v>blanco</v>
      </c>
      <c r="L107" s="18" t="str">
        <f t="shared" si="9"/>
        <v/>
      </c>
      <c r="M107" s="18" t="str">
        <f t="shared" si="10"/>
        <v/>
      </c>
      <c r="O107" s="18" t="s">
        <v>337</v>
      </c>
      <c r="P107" s="18" t="s">
        <v>337</v>
      </c>
      <c r="Q107" s="19"/>
      <c r="R107" s="19" t="s">
        <v>337</v>
      </c>
      <c r="S107" s="19" t="s">
        <v>337</v>
      </c>
    </row>
    <row r="108" spans="9:19" ht="69.75" customHeight="1">
      <c r="I108" s="18" t="s">
        <v>212</v>
      </c>
      <c r="J108" s="18">
        <f>VLOOKUP(I108,'LISTA ARTICULOS'!B108:AZ355,51,0)</f>
        <v>0</v>
      </c>
      <c r="K108" s="18" t="str">
        <f t="shared" si="8"/>
        <v>blanco</v>
      </c>
      <c r="L108" s="18" t="str">
        <f t="shared" si="9"/>
        <v/>
      </c>
      <c r="M108" s="18" t="str">
        <f t="shared" si="10"/>
        <v/>
      </c>
      <c r="O108" s="18" t="s">
        <v>337</v>
      </c>
      <c r="P108" s="18" t="s">
        <v>337</v>
      </c>
      <c r="Q108" s="19"/>
      <c r="R108" s="19" t="s">
        <v>337</v>
      </c>
      <c r="S108" s="19" t="s">
        <v>337</v>
      </c>
    </row>
    <row r="109" spans="9:19" ht="69.75" customHeight="1">
      <c r="I109" s="18" t="s">
        <v>214</v>
      </c>
      <c r="J109" s="18">
        <f>VLOOKUP(I109,'LISTA ARTICULOS'!B109:AZ356,51,0)</f>
        <v>0</v>
      </c>
      <c r="K109" s="18" t="str">
        <f t="shared" si="8"/>
        <v>blanco</v>
      </c>
      <c r="L109" s="18" t="str">
        <f t="shared" si="9"/>
        <v/>
      </c>
      <c r="M109" s="18" t="str">
        <f t="shared" si="10"/>
        <v/>
      </c>
      <c r="O109" s="18" t="s">
        <v>337</v>
      </c>
      <c r="P109" s="18" t="s">
        <v>337</v>
      </c>
      <c r="Q109" s="19"/>
      <c r="R109" s="19" t="s">
        <v>337</v>
      </c>
      <c r="S109" s="19" t="s">
        <v>337</v>
      </c>
    </row>
    <row r="110" spans="9:19" ht="69.75" customHeight="1">
      <c r="I110" s="18" t="s">
        <v>216</v>
      </c>
      <c r="J110" s="18">
        <f>VLOOKUP(I110,'LISTA ARTICULOS'!B110:AZ357,51,0)</f>
        <v>0</v>
      </c>
      <c r="K110" s="18" t="str">
        <f t="shared" si="8"/>
        <v>blanco</v>
      </c>
      <c r="L110" s="18" t="str">
        <f t="shared" si="9"/>
        <v/>
      </c>
      <c r="M110" s="18" t="str">
        <f t="shared" si="10"/>
        <v/>
      </c>
      <c r="O110" s="18" t="s">
        <v>337</v>
      </c>
      <c r="P110" s="18" t="s">
        <v>337</v>
      </c>
      <c r="Q110" s="19"/>
      <c r="R110" s="19" t="s">
        <v>337</v>
      </c>
      <c r="S110" s="19" t="s">
        <v>337</v>
      </c>
    </row>
    <row r="111" spans="9:19" ht="69.75" customHeight="1">
      <c r="I111" s="18" t="s">
        <v>218</v>
      </c>
      <c r="J111" s="18">
        <f>VLOOKUP(I111,'LISTA ARTICULOS'!B111:AZ358,51,0)</f>
        <v>0</v>
      </c>
      <c r="K111" s="18" t="str">
        <f t="shared" si="8"/>
        <v>blanco</v>
      </c>
      <c r="L111" s="18" t="str">
        <f t="shared" si="9"/>
        <v/>
      </c>
      <c r="M111" s="18" t="str">
        <f t="shared" si="10"/>
        <v/>
      </c>
      <c r="O111" s="18" t="s">
        <v>337</v>
      </c>
      <c r="P111" s="18" t="s">
        <v>337</v>
      </c>
      <c r="Q111" s="19"/>
      <c r="R111" s="19" t="s">
        <v>337</v>
      </c>
      <c r="S111" s="19" t="s">
        <v>337</v>
      </c>
    </row>
    <row r="112" spans="9:19" ht="69.75" customHeight="1">
      <c r="I112" s="18" t="s">
        <v>220</v>
      </c>
      <c r="J112" s="18">
        <f>VLOOKUP(I112,'LISTA ARTICULOS'!B112:AZ359,51,0)</f>
        <v>0</v>
      </c>
      <c r="K112" s="18" t="str">
        <f t="shared" si="8"/>
        <v>blanco</v>
      </c>
      <c r="L112" s="18" t="str">
        <f t="shared" si="9"/>
        <v/>
      </c>
      <c r="M112" s="18" t="str">
        <f t="shared" si="10"/>
        <v/>
      </c>
      <c r="O112" s="18" t="s">
        <v>337</v>
      </c>
      <c r="P112" s="18" t="s">
        <v>337</v>
      </c>
      <c r="Q112" s="19"/>
      <c r="R112" s="19" t="s">
        <v>337</v>
      </c>
      <c r="S112" s="19" t="s">
        <v>337</v>
      </c>
    </row>
    <row r="113" spans="9:19" ht="69.75" customHeight="1">
      <c r="I113" s="18" t="s">
        <v>222</v>
      </c>
      <c r="J113" s="18">
        <f>VLOOKUP(I113,'LISTA ARTICULOS'!B113:AZ360,51,0)</f>
        <v>0</v>
      </c>
      <c r="K113" s="18" t="str">
        <f t="shared" si="8"/>
        <v>blanco</v>
      </c>
      <c r="L113" s="18" t="str">
        <f t="shared" si="9"/>
        <v/>
      </c>
      <c r="M113" s="18" t="str">
        <f t="shared" si="10"/>
        <v/>
      </c>
      <c r="O113" s="18" t="s">
        <v>337</v>
      </c>
      <c r="P113" s="18" t="s">
        <v>337</v>
      </c>
      <c r="Q113" s="19"/>
      <c r="R113" s="19" t="s">
        <v>337</v>
      </c>
      <c r="S113" s="19" t="s">
        <v>337</v>
      </c>
    </row>
    <row r="114" spans="9:19" ht="69.75" customHeight="1">
      <c r="I114" s="18" t="s">
        <v>224</v>
      </c>
      <c r="J114" s="18">
        <f>VLOOKUP(I114,'LISTA ARTICULOS'!B114:AZ361,51,0)</f>
        <v>0</v>
      </c>
      <c r="K114" s="18" t="str">
        <f t="shared" si="8"/>
        <v>blanco</v>
      </c>
      <c r="L114" s="18" t="str">
        <f t="shared" si="9"/>
        <v/>
      </c>
      <c r="M114" s="18" t="str">
        <f t="shared" si="10"/>
        <v/>
      </c>
      <c r="O114" s="18" t="s">
        <v>337</v>
      </c>
      <c r="P114" s="18" t="s">
        <v>337</v>
      </c>
      <c r="Q114" s="19"/>
      <c r="R114" s="19" t="s">
        <v>337</v>
      </c>
      <c r="S114" s="19" t="s">
        <v>337</v>
      </c>
    </row>
    <row r="115" spans="9:19" ht="69.75" customHeight="1">
      <c r="I115" s="18" t="s">
        <v>226</v>
      </c>
      <c r="J115" s="18">
        <f>VLOOKUP(I115,'LISTA ARTICULOS'!B115:AZ362,51,0)</f>
        <v>0</v>
      </c>
      <c r="K115" s="18" t="str">
        <f t="shared" si="8"/>
        <v>blanco</v>
      </c>
      <c r="L115" s="18" t="str">
        <f t="shared" si="9"/>
        <v/>
      </c>
      <c r="M115" s="18" t="str">
        <f t="shared" si="10"/>
        <v/>
      </c>
      <c r="O115" s="18" t="s">
        <v>337</v>
      </c>
      <c r="P115" s="18" t="s">
        <v>337</v>
      </c>
      <c r="Q115" s="19"/>
      <c r="R115" s="19" t="s">
        <v>337</v>
      </c>
      <c r="S115" s="19" t="s">
        <v>337</v>
      </c>
    </row>
    <row r="116" spans="9:19" ht="69.75" customHeight="1">
      <c r="I116" s="18" t="s">
        <v>228</v>
      </c>
      <c r="J116" s="18">
        <f>VLOOKUP(I116,'LISTA ARTICULOS'!B116:AZ363,51,0)</f>
        <v>0</v>
      </c>
      <c r="K116" s="18" t="str">
        <f t="shared" si="8"/>
        <v>blanco</v>
      </c>
      <c r="L116" s="18" t="str">
        <f t="shared" si="9"/>
        <v/>
      </c>
      <c r="M116" s="18" t="str">
        <f t="shared" si="10"/>
        <v/>
      </c>
      <c r="O116" s="18" t="s">
        <v>337</v>
      </c>
      <c r="P116" s="18" t="s">
        <v>337</v>
      </c>
      <c r="Q116" s="19"/>
      <c r="R116" s="19" t="s">
        <v>337</v>
      </c>
      <c r="S116" s="19" t="s">
        <v>337</v>
      </c>
    </row>
    <row r="117" spans="9:19" ht="69.75" customHeight="1">
      <c r="I117" s="18" t="s">
        <v>230</v>
      </c>
      <c r="J117" s="18">
        <f>VLOOKUP(I117,'LISTA ARTICULOS'!B117:AZ364,51,0)</f>
        <v>0</v>
      </c>
      <c r="K117" s="18" t="str">
        <f t="shared" si="8"/>
        <v>blanco</v>
      </c>
      <c r="L117" s="18" t="str">
        <f t="shared" si="9"/>
        <v/>
      </c>
      <c r="M117" s="18" t="str">
        <f t="shared" si="10"/>
        <v/>
      </c>
      <c r="O117" s="18" t="s">
        <v>337</v>
      </c>
      <c r="P117" s="18" t="s">
        <v>337</v>
      </c>
      <c r="Q117" s="19"/>
      <c r="R117" s="19" t="s">
        <v>337</v>
      </c>
      <c r="S117" s="19" t="s">
        <v>337</v>
      </c>
    </row>
    <row r="118" spans="9:19" ht="69.75" customHeight="1">
      <c r="I118" s="18" t="s">
        <v>232</v>
      </c>
      <c r="J118" s="18">
        <f>VLOOKUP(I118,'LISTA ARTICULOS'!B118:AZ365,51,0)</f>
        <v>0</v>
      </c>
      <c r="K118" s="18" t="str">
        <f t="shared" si="8"/>
        <v>blanco</v>
      </c>
      <c r="L118" s="18" t="str">
        <f t="shared" si="9"/>
        <v/>
      </c>
      <c r="M118" s="18" t="str">
        <f t="shared" si="10"/>
        <v/>
      </c>
      <c r="O118" s="18" t="s">
        <v>337</v>
      </c>
      <c r="P118" s="18" t="s">
        <v>337</v>
      </c>
      <c r="Q118" s="19"/>
      <c r="R118" s="19" t="s">
        <v>337</v>
      </c>
      <c r="S118" s="19" t="s">
        <v>337</v>
      </c>
    </row>
    <row r="119" spans="9:19" ht="69.75" customHeight="1">
      <c r="I119" s="18" t="s">
        <v>234</v>
      </c>
      <c r="J119" s="18">
        <f>VLOOKUP(I119,'LISTA ARTICULOS'!B119:AZ366,51,0)</f>
        <v>0</v>
      </c>
      <c r="K119" s="18" t="str">
        <f t="shared" si="8"/>
        <v>blanco</v>
      </c>
      <c r="L119" s="18" t="str">
        <f t="shared" si="9"/>
        <v/>
      </c>
      <c r="M119" s="18" t="str">
        <f t="shared" si="10"/>
        <v/>
      </c>
      <c r="O119" s="18" t="s">
        <v>337</v>
      </c>
      <c r="P119" s="18" t="s">
        <v>337</v>
      </c>
      <c r="Q119" s="19"/>
      <c r="R119" s="19" t="s">
        <v>337</v>
      </c>
      <c r="S119" s="19" t="s">
        <v>337</v>
      </c>
    </row>
    <row r="120" spans="9:19" ht="69.75" customHeight="1">
      <c r="I120" s="18" t="s">
        <v>236</v>
      </c>
      <c r="J120" s="18">
        <f>VLOOKUP(I120,'LISTA ARTICULOS'!B120:AZ367,51,0)</f>
        <v>0</v>
      </c>
      <c r="K120" s="18" t="str">
        <f t="shared" si="8"/>
        <v>blanco</v>
      </c>
      <c r="L120" s="18" t="str">
        <f t="shared" si="9"/>
        <v/>
      </c>
      <c r="M120" s="18" t="str">
        <f t="shared" si="10"/>
        <v/>
      </c>
      <c r="O120" s="18" t="s">
        <v>337</v>
      </c>
      <c r="P120" s="18" t="s">
        <v>337</v>
      </c>
      <c r="Q120" s="19"/>
      <c r="R120" s="19" t="s">
        <v>337</v>
      </c>
      <c r="S120" s="19" t="s">
        <v>337</v>
      </c>
    </row>
    <row r="121" spans="9:19" ht="69.75" customHeight="1">
      <c r="I121" s="18" t="s">
        <v>238</v>
      </c>
      <c r="J121" s="18">
        <f>VLOOKUP(I121,'LISTA ARTICULOS'!B121:AZ368,51,0)</f>
        <v>0</v>
      </c>
      <c r="K121" s="18" t="str">
        <f t="shared" si="8"/>
        <v>blanco</v>
      </c>
      <c r="L121" s="18" t="str">
        <f t="shared" si="9"/>
        <v/>
      </c>
      <c r="M121" s="18" t="str">
        <f t="shared" si="10"/>
        <v/>
      </c>
      <c r="O121" s="18" t="s">
        <v>337</v>
      </c>
      <c r="P121" s="18" t="s">
        <v>337</v>
      </c>
      <c r="Q121" s="19"/>
      <c r="R121" s="19" t="s">
        <v>337</v>
      </c>
      <c r="S121" s="19" t="s">
        <v>337</v>
      </c>
    </row>
    <row r="122" spans="9:19" ht="69.75" customHeight="1">
      <c r="I122" s="18" t="s">
        <v>240</v>
      </c>
      <c r="J122" s="18">
        <f>VLOOKUP(I122,'LISTA ARTICULOS'!B122:AZ369,51,0)</f>
        <v>0</v>
      </c>
      <c r="K122" s="18" t="str">
        <f t="shared" si="8"/>
        <v>blanco</v>
      </c>
      <c r="L122" s="18" t="str">
        <f t="shared" si="9"/>
        <v/>
      </c>
      <c r="M122" s="18" t="str">
        <f t="shared" si="10"/>
        <v/>
      </c>
      <c r="O122" s="18" t="s">
        <v>337</v>
      </c>
      <c r="P122" s="18" t="s">
        <v>337</v>
      </c>
      <c r="Q122" s="19"/>
      <c r="R122" s="19" t="s">
        <v>337</v>
      </c>
      <c r="S122" s="19" t="s">
        <v>337</v>
      </c>
    </row>
    <row r="123" spans="9:19" ht="69.75" customHeight="1">
      <c r="I123" s="18" t="s">
        <v>242</v>
      </c>
      <c r="J123" s="18">
        <f>VLOOKUP(I123,'LISTA ARTICULOS'!B123:AZ370,51,0)</f>
        <v>0</v>
      </c>
      <c r="K123" s="18" t="str">
        <f t="shared" si="8"/>
        <v>blanco</v>
      </c>
      <c r="L123" s="18" t="str">
        <f t="shared" si="9"/>
        <v/>
      </c>
      <c r="M123" s="18" t="str">
        <f t="shared" si="10"/>
        <v/>
      </c>
      <c r="O123" s="18" t="s">
        <v>337</v>
      </c>
      <c r="P123" s="18" t="s">
        <v>337</v>
      </c>
      <c r="Q123" s="19"/>
      <c r="R123" s="19" t="s">
        <v>337</v>
      </c>
      <c r="S123" s="19" t="s">
        <v>337</v>
      </c>
    </row>
    <row r="124" spans="9:19" ht="69.75" customHeight="1">
      <c r="I124" s="18" t="s">
        <v>244</v>
      </c>
      <c r="J124" s="18">
        <f>VLOOKUP(I124,'LISTA ARTICULOS'!B124:AZ371,51,0)</f>
        <v>0</v>
      </c>
      <c r="K124" s="18" t="str">
        <f t="shared" si="8"/>
        <v>blanco</v>
      </c>
      <c r="L124" s="18" t="str">
        <f t="shared" si="9"/>
        <v/>
      </c>
      <c r="M124" s="18" t="str">
        <f t="shared" si="10"/>
        <v/>
      </c>
      <c r="O124" s="18" t="s">
        <v>337</v>
      </c>
      <c r="P124" s="18" t="s">
        <v>337</v>
      </c>
      <c r="Q124" s="19"/>
      <c r="R124" s="19" t="s">
        <v>337</v>
      </c>
      <c r="S124" s="19" t="s">
        <v>337</v>
      </c>
    </row>
    <row r="125" spans="9:19" ht="69.75" customHeight="1">
      <c r="I125" s="18" t="s">
        <v>246</v>
      </c>
      <c r="J125" s="18">
        <f>VLOOKUP(I125,'LISTA ARTICULOS'!B125:AZ372,51,0)</f>
        <v>0</v>
      </c>
      <c r="K125" s="18" t="str">
        <f t="shared" si="8"/>
        <v>blanco</v>
      </c>
      <c r="L125" s="18" t="str">
        <f t="shared" si="9"/>
        <v/>
      </c>
      <c r="M125" s="18" t="str">
        <f t="shared" si="10"/>
        <v/>
      </c>
      <c r="O125" s="18" t="s">
        <v>337</v>
      </c>
      <c r="P125" s="18" t="s">
        <v>337</v>
      </c>
      <c r="Q125" s="19"/>
      <c r="R125" s="19" t="s">
        <v>337</v>
      </c>
      <c r="S125" s="19" t="s">
        <v>337</v>
      </c>
    </row>
    <row r="126" spans="9:19" ht="69.75" customHeight="1">
      <c r="I126" s="18" t="s">
        <v>248</v>
      </c>
      <c r="J126" s="18">
        <f>VLOOKUP(I126,'LISTA ARTICULOS'!B126:AZ373,51,0)</f>
        <v>0</v>
      </c>
      <c r="K126" s="18" t="str">
        <f t="shared" si="8"/>
        <v>blanco</v>
      </c>
      <c r="L126" s="18" t="str">
        <f t="shared" si="9"/>
        <v/>
      </c>
      <c r="M126" s="18" t="str">
        <f t="shared" si="10"/>
        <v/>
      </c>
      <c r="O126" s="18" t="s">
        <v>337</v>
      </c>
      <c r="P126" s="18" t="s">
        <v>337</v>
      </c>
      <c r="Q126" s="19"/>
      <c r="R126" s="19" t="s">
        <v>337</v>
      </c>
      <c r="S126" s="19" t="s">
        <v>337</v>
      </c>
    </row>
    <row r="127" spans="9:19" ht="69.75" customHeight="1">
      <c r="I127" s="18" t="s">
        <v>250</v>
      </c>
      <c r="J127" s="18">
        <f>VLOOKUP(I127,'LISTA ARTICULOS'!B127:AZ374,51,0)</f>
        <v>0</v>
      </c>
      <c r="K127" s="18" t="str">
        <f t="shared" si="8"/>
        <v>blanco</v>
      </c>
      <c r="L127" s="18" t="str">
        <f t="shared" si="9"/>
        <v/>
      </c>
      <c r="M127" s="18" t="str">
        <f t="shared" si="10"/>
        <v/>
      </c>
      <c r="O127" s="18" t="s">
        <v>337</v>
      </c>
      <c r="P127" s="18" t="s">
        <v>337</v>
      </c>
      <c r="Q127" s="19"/>
      <c r="R127" s="19" t="s">
        <v>337</v>
      </c>
      <c r="S127" s="19" t="s">
        <v>337</v>
      </c>
    </row>
    <row r="128" spans="9:19" ht="69.75" customHeight="1">
      <c r="I128" s="18" t="s">
        <v>252</v>
      </c>
      <c r="J128" s="18">
        <f>VLOOKUP(I128,'LISTA ARTICULOS'!B128:AZ375,51,0)</f>
        <v>0</v>
      </c>
      <c r="K128" s="18" t="str">
        <f t="shared" si="8"/>
        <v>blanco</v>
      </c>
      <c r="L128" s="18" t="str">
        <f t="shared" si="9"/>
        <v/>
      </c>
      <c r="M128" s="18" t="str">
        <f t="shared" si="10"/>
        <v/>
      </c>
      <c r="O128" s="18" t="s">
        <v>337</v>
      </c>
      <c r="P128" s="18" t="s">
        <v>337</v>
      </c>
      <c r="Q128" s="19"/>
      <c r="R128" s="19" t="s">
        <v>337</v>
      </c>
      <c r="S128" s="19" t="s">
        <v>337</v>
      </c>
    </row>
    <row r="129" spans="9:19" ht="69.75" customHeight="1">
      <c r="I129" s="18" t="s">
        <v>254</v>
      </c>
      <c r="J129" s="18">
        <f>VLOOKUP(I129,'LISTA ARTICULOS'!B129:AZ376,51,0)</f>
        <v>0</v>
      </c>
      <c r="K129" s="18" t="str">
        <f t="shared" si="8"/>
        <v>blanco</v>
      </c>
      <c r="L129" s="18" t="str">
        <f t="shared" si="9"/>
        <v/>
      </c>
      <c r="M129" s="18" t="str">
        <f t="shared" si="10"/>
        <v/>
      </c>
      <c r="O129" s="18" t="s">
        <v>337</v>
      </c>
      <c r="P129" s="18" t="s">
        <v>337</v>
      </c>
      <c r="Q129" s="19"/>
      <c r="R129" s="19" t="s">
        <v>337</v>
      </c>
      <c r="S129" s="19" t="s">
        <v>337</v>
      </c>
    </row>
    <row r="130" spans="9:19" ht="69.75" customHeight="1">
      <c r="I130" s="18" t="s">
        <v>256</v>
      </c>
      <c r="J130" s="18">
        <f>VLOOKUP(I130,'LISTA ARTICULOS'!B130:AZ377,51,0)</f>
        <v>0</v>
      </c>
      <c r="K130" s="18" t="str">
        <f t="shared" si="8"/>
        <v>blanco</v>
      </c>
      <c r="L130" s="18" t="str">
        <f t="shared" ref="L130:L139" si="11">IF(J130=0,"",I130)</f>
        <v/>
      </c>
      <c r="M130" s="18" t="str">
        <f t="shared" ref="M130:M139" si="12">IF(J130=0,"",J130)</f>
        <v/>
      </c>
      <c r="O130" s="18" t="s">
        <v>337</v>
      </c>
      <c r="P130" s="18" t="s">
        <v>337</v>
      </c>
      <c r="Q130" s="19"/>
      <c r="R130" s="19" t="s">
        <v>337</v>
      </c>
      <c r="S130" s="19" t="s">
        <v>337</v>
      </c>
    </row>
    <row r="131" spans="9:19" ht="69.75" customHeight="1">
      <c r="I131" s="18" t="s">
        <v>258</v>
      </c>
      <c r="J131" s="18">
        <f>VLOOKUP(I131,'LISTA ARTICULOS'!B131:AZ378,51,0)</f>
        <v>0</v>
      </c>
      <c r="K131" s="18" t="str">
        <f t="shared" si="8"/>
        <v>blanco</v>
      </c>
      <c r="L131" s="18" t="str">
        <f t="shared" si="11"/>
        <v/>
      </c>
      <c r="M131" s="18" t="str">
        <f t="shared" si="12"/>
        <v/>
      </c>
      <c r="O131" s="18" t="s">
        <v>337</v>
      </c>
      <c r="P131" s="18" t="s">
        <v>337</v>
      </c>
      <c r="Q131" s="19"/>
      <c r="R131" s="19" t="s">
        <v>337</v>
      </c>
      <c r="S131" s="19" t="s">
        <v>337</v>
      </c>
    </row>
    <row r="132" spans="9:19" ht="69.75" customHeight="1">
      <c r="I132" s="18" t="s">
        <v>260</v>
      </c>
      <c r="J132" s="18">
        <f>VLOOKUP(I132,'LISTA ARTICULOS'!B132:AZ379,51,0)</f>
        <v>0</v>
      </c>
      <c r="K132" s="18" t="str">
        <f t="shared" ref="K132:K140" si="13">IF(J132=0,"blanco",I132)</f>
        <v>blanco</v>
      </c>
      <c r="L132" s="18" t="str">
        <f t="shared" si="11"/>
        <v/>
      </c>
      <c r="M132" s="18" t="str">
        <f t="shared" si="12"/>
        <v/>
      </c>
      <c r="O132" s="18" t="s">
        <v>337</v>
      </c>
      <c r="P132" s="18" t="s">
        <v>337</v>
      </c>
      <c r="Q132" s="19"/>
      <c r="R132" s="19" t="s">
        <v>337</v>
      </c>
      <c r="S132" s="19" t="s">
        <v>337</v>
      </c>
    </row>
    <row r="133" spans="9:19" ht="69.75" customHeight="1">
      <c r="I133" s="18" t="s">
        <v>268</v>
      </c>
      <c r="J133" s="18">
        <f>VLOOKUP(I133,'LISTA ARTICULOS'!B133:AZ380,51,0)</f>
        <v>0</v>
      </c>
      <c r="K133" s="18" t="str">
        <f t="shared" si="13"/>
        <v>blanco</v>
      </c>
      <c r="L133" s="18" t="str">
        <f t="shared" si="11"/>
        <v/>
      </c>
      <c r="M133" s="18" t="str">
        <f t="shared" si="12"/>
        <v/>
      </c>
      <c r="O133" s="18" t="s">
        <v>337</v>
      </c>
      <c r="P133" s="18" t="s">
        <v>337</v>
      </c>
      <c r="Q133" s="19"/>
      <c r="R133" s="19" t="s">
        <v>337</v>
      </c>
      <c r="S133" s="19" t="s">
        <v>337</v>
      </c>
    </row>
    <row r="134" spans="9:19" ht="69.75" customHeight="1">
      <c r="I134" s="18" t="s">
        <v>270</v>
      </c>
      <c r="J134" s="18">
        <f>VLOOKUP(I134,'LISTA ARTICULOS'!B134:AZ381,51,0)</f>
        <v>0</v>
      </c>
      <c r="K134" s="18" t="str">
        <f t="shared" si="13"/>
        <v>blanco</v>
      </c>
      <c r="L134" s="18" t="str">
        <f t="shared" si="11"/>
        <v/>
      </c>
      <c r="M134" s="18" t="str">
        <f t="shared" si="12"/>
        <v/>
      </c>
      <c r="O134" s="18" t="s">
        <v>337</v>
      </c>
      <c r="P134" s="18" t="s">
        <v>337</v>
      </c>
      <c r="Q134" s="19"/>
      <c r="R134" s="19" t="s">
        <v>337</v>
      </c>
      <c r="S134" s="19" t="s">
        <v>337</v>
      </c>
    </row>
    <row r="135" spans="9:19" ht="69.75" customHeight="1">
      <c r="I135" s="18" t="s">
        <v>272</v>
      </c>
      <c r="J135" s="18">
        <f>VLOOKUP(I135,'LISTA ARTICULOS'!B135:AZ382,51,0)</f>
        <v>0</v>
      </c>
      <c r="K135" s="18" t="str">
        <f t="shared" si="13"/>
        <v>blanco</v>
      </c>
      <c r="L135" s="18" t="str">
        <f t="shared" si="11"/>
        <v/>
      </c>
      <c r="M135" s="18" t="str">
        <f t="shared" si="12"/>
        <v/>
      </c>
      <c r="O135" s="18" t="s">
        <v>337</v>
      </c>
      <c r="P135" s="18" t="s">
        <v>337</v>
      </c>
      <c r="Q135" s="19"/>
      <c r="R135" s="19" t="s">
        <v>337</v>
      </c>
      <c r="S135" s="19" t="s">
        <v>337</v>
      </c>
    </row>
    <row r="136" spans="9:19" ht="69.75" customHeight="1">
      <c r="I136" s="18" t="s">
        <v>274</v>
      </c>
      <c r="J136" s="18">
        <f>VLOOKUP(I136,'LISTA ARTICULOS'!B136:AZ383,51,0)</f>
        <v>0</v>
      </c>
      <c r="K136" s="18" t="str">
        <f t="shared" si="13"/>
        <v>blanco</v>
      </c>
      <c r="L136" s="18" t="str">
        <f t="shared" si="11"/>
        <v/>
      </c>
      <c r="M136" s="18" t="str">
        <f t="shared" si="12"/>
        <v/>
      </c>
      <c r="O136" s="18" t="s">
        <v>337</v>
      </c>
      <c r="P136" s="18" t="s">
        <v>337</v>
      </c>
      <c r="Q136" s="19"/>
      <c r="R136" s="19" t="s">
        <v>337</v>
      </c>
      <c r="S136" s="19" t="s">
        <v>337</v>
      </c>
    </row>
    <row r="137" spans="9:19" ht="69.75" customHeight="1">
      <c r="I137" s="18" t="s">
        <v>276</v>
      </c>
      <c r="J137" s="18">
        <f>VLOOKUP(I137,'LISTA ARTICULOS'!B137:AZ384,51,0)</f>
        <v>0</v>
      </c>
      <c r="K137" s="18" t="str">
        <f t="shared" si="13"/>
        <v>blanco</v>
      </c>
      <c r="L137" s="18" t="str">
        <f t="shared" si="11"/>
        <v/>
      </c>
      <c r="M137" s="18" t="str">
        <f t="shared" si="12"/>
        <v/>
      </c>
      <c r="O137" s="18" t="s">
        <v>337</v>
      </c>
      <c r="P137" s="18" t="s">
        <v>337</v>
      </c>
      <c r="Q137" s="19"/>
      <c r="R137" s="19" t="s">
        <v>337</v>
      </c>
      <c r="S137" s="19" t="s">
        <v>337</v>
      </c>
    </row>
    <row r="138" spans="9:19" ht="69.75" customHeight="1">
      <c r="I138" s="18" t="s">
        <v>262</v>
      </c>
      <c r="J138" s="18">
        <f>VLOOKUP(I138,'LISTA ARTICULOS'!B138:AZ385,51,0)</f>
        <v>0</v>
      </c>
      <c r="K138" s="18" t="str">
        <f t="shared" si="13"/>
        <v>blanco</v>
      </c>
      <c r="L138" s="18" t="str">
        <f t="shared" si="11"/>
        <v/>
      </c>
      <c r="M138" s="18" t="str">
        <f t="shared" si="12"/>
        <v/>
      </c>
      <c r="O138" s="18" t="s">
        <v>337</v>
      </c>
      <c r="P138" s="18" t="s">
        <v>337</v>
      </c>
      <c r="Q138" s="19"/>
      <c r="R138" s="19" t="s">
        <v>337</v>
      </c>
      <c r="S138" s="19" t="s">
        <v>337</v>
      </c>
    </row>
    <row r="139" spans="9:19" ht="69.75" customHeight="1">
      <c r="I139" s="18" t="s">
        <v>264</v>
      </c>
      <c r="J139" s="18">
        <f>VLOOKUP(I139,'LISTA ARTICULOS'!B139:AZ386,51,0)</f>
        <v>0</v>
      </c>
      <c r="K139" s="18" t="str">
        <f t="shared" si="13"/>
        <v>blanco</v>
      </c>
      <c r="L139" s="18" t="str">
        <f t="shared" si="11"/>
        <v/>
      </c>
      <c r="M139" s="18" t="str">
        <f t="shared" si="12"/>
        <v/>
      </c>
      <c r="O139" s="18" t="s">
        <v>337</v>
      </c>
      <c r="P139" s="18" t="s">
        <v>337</v>
      </c>
      <c r="Q139" s="19"/>
      <c r="R139" s="19" t="s">
        <v>337</v>
      </c>
      <c r="S139" s="19" t="s">
        <v>337</v>
      </c>
    </row>
    <row r="140" spans="9:19" ht="69.75" customHeight="1">
      <c r="I140" s="18" t="s">
        <v>266</v>
      </c>
      <c r="J140" s="18">
        <f>VLOOKUP(I140,'LISTA ARTICULOS'!B140:AZ387,51,0)</f>
        <v>0</v>
      </c>
      <c r="K140" s="18" t="str">
        <f t="shared" si="13"/>
        <v>blanco</v>
      </c>
      <c r="Q140" s="19"/>
      <c r="R140" s="19"/>
      <c r="S140" s="19"/>
    </row>
  </sheetData>
  <sortState xmlns:xlrd2="http://schemas.microsoft.com/office/spreadsheetml/2017/richdata2" ref="O3:P218">
    <sortCondition descending="1" ref="O3:O218"/>
  </sortState>
  <hyperlinks>
    <hyperlink ref="Y3" r:id="rId1" xr:uid="{6CE4F8E6-4C6A-41EC-AB85-13899527336F}"/>
    <hyperlink ref="Y4" r:id="rId2" xr:uid="{1ED173FA-AAB9-4D96-8C9A-A3A753FA9530}"/>
  </hyperlinks>
  <pageMargins left="0.7" right="0.7" top="0.75" bottom="0.75" header="0.3" footer="0.3"/>
  <pageSetup orientation="portrait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6E33A-69D4-4396-995F-58FFB533A14E}">
  <sheetPr codeName="Hoja3"/>
  <dimension ref="A1:V27"/>
  <sheetViews>
    <sheetView tabSelected="1" zoomScale="80" zoomScaleNormal="80" workbookViewId="0">
      <selection activeCell="B9" sqref="B9"/>
    </sheetView>
  </sheetViews>
  <sheetFormatPr baseColWidth="10" defaultColWidth="11.42578125" defaultRowHeight="15"/>
  <cols>
    <col min="1" max="1" width="5" style="28" customWidth="1"/>
    <col min="2" max="2" width="22.7109375" style="28" customWidth="1"/>
    <col min="3" max="3" width="3.7109375" style="28" customWidth="1"/>
    <col min="4" max="4" width="22.7109375" style="28" customWidth="1"/>
    <col min="5" max="5" width="3.7109375" style="28" customWidth="1"/>
    <col min="6" max="6" width="22.7109375" style="28" customWidth="1"/>
    <col min="7" max="7" width="3.7109375" style="28" customWidth="1"/>
    <col min="8" max="8" width="22.7109375" style="28" customWidth="1"/>
    <col min="9" max="9" width="3.7109375" style="28" customWidth="1"/>
    <col min="10" max="10" width="22.7109375" style="28" customWidth="1"/>
    <col min="11" max="11" width="3.7109375" style="28" customWidth="1"/>
    <col min="12" max="12" width="22.7109375" style="28" customWidth="1"/>
    <col min="13" max="13" width="3.7109375" style="28" customWidth="1"/>
    <col min="14" max="14" width="22.7109375" style="28" customWidth="1"/>
    <col min="15" max="15" width="3.7109375" style="28" customWidth="1"/>
    <col min="16" max="16" width="22.7109375" style="28" customWidth="1"/>
    <col min="17" max="17" width="3.7109375" style="28" customWidth="1"/>
    <col min="18" max="18" width="22.7109375" style="28" customWidth="1"/>
    <col min="19" max="19" width="3.7109375" style="28" customWidth="1"/>
    <col min="20" max="20" width="22.7109375" style="28" customWidth="1"/>
    <col min="21" max="21" width="3.7109375" style="28" customWidth="1"/>
    <col min="22" max="22" width="22.7109375" style="28" customWidth="1"/>
    <col min="23" max="31" width="23.140625" style="28" customWidth="1"/>
    <col min="32" max="16384" width="11.42578125" style="28"/>
  </cols>
  <sheetData>
    <row r="1" spans="2:22">
      <c r="N1" s="42" t="s">
        <v>378</v>
      </c>
      <c r="O1" s="43"/>
      <c r="P1" s="44"/>
      <c r="R1" s="51"/>
      <c r="S1" s="51"/>
      <c r="T1" s="51"/>
    </row>
    <row r="2" spans="2:22" ht="20.25" customHeight="1">
      <c r="B2" s="29"/>
      <c r="F2" s="30" t="s">
        <v>353</v>
      </c>
      <c r="N2" s="45"/>
      <c r="O2" s="46"/>
      <c r="P2" s="47"/>
      <c r="R2" s="36"/>
    </row>
    <row r="3" spans="2:22" ht="24" customHeight="1">
      <c r="F3" s="30" t="s">
        <v>354</v>
      </c>
      <c r="N3" s="45"/>
      <c r="O3" s="46"/>
      <c r="P3" s="47"/>
      <c r="R3" s="36"/>
    </row>
    <row r="4" spans="2:22">
      <c r="N4" s="48"/>
      <c r="O4" s="49"/>
      <c r="P4" s="50"/>
    </row>
    <row r="5" spans="2:22">
      <c r="N5" s="37"/>
      <c r="O5" s="37"/>
      <c r="P5" s="37"/>
    </row>
    <row r="6" spans="2:22" ht="30">
      <c r="B6" s="32" t="s">
        <v>278</v>
      </c>
      <c r="C6" s="32"/>
      <c r="D6" s="32" t="s">
        <v>279</v>
      </c>
      <c r="E6" s="32"/>
      <c r="F6" s="32" t="s">
        <v>280</v>
      </c>
      <c r="G6" s="32"/>
      <c r="H6" s="32" t="s">
        <v>369</v>
      </c>
      <c r="I6" s="32"/>
      <c r="J6" s="32" t="s">
        <v>370</v>
      </c>
      <c r="K6" s="32"/>
      <c r="L6" s="32" t="s">
        <v>371</v>
      </c>
      <c r="M6" s="32"/>
      <c r="N6" s="32" t="s">
        <v>372</v>
      </c>
      <c r="O6" s="32"/>
      <c r="P6" s="32" t="s">
        <v>299</v>
      </c>
      <c r="Q6" s="32"/>
      <c r="R6" s="32" t="s">
        <v>291</v>
      </c>
      <c r="S6" s="32"/>
      <c r="T6" s="32" t="s">
        <v>292</v>
      </c>
      <c r="U6" s="32"/>
      <c r="V6" s="32" t="s">
        <v>340</v>
      </c>
    </row>
    <row r="7" spans="2:22" ht="84" customHeight="1"/>
    <row r="9" spans="2:22">
      <c r="B9" s="41">
        <v>0</v>
      </c>
      <c r="C9" s="31"/>
      <c r="D9" s="41">
        <v>0</v>
      </c>
      <c r="E9" s="31"/>
      <c r="F9" s="41">
        <v>0</v>
      </c>
      <c r="G9" s="31"/>
      <c r="H9" s="41">
        <v>0</v>
      </c>
      <c r="I9" s="31"/>
      <c r="J9" s="41">
        <v>0</v>
      </c>
      <c r="K9" s="31"/>
      <c r="L9" s="41">
        <v>0</v>
      </c>
      <c r="M9" s="31"/>
      <c r="N9" s="41">
        <v>0</v>
      </c>
      <c r="O9" s="31"/>
      <c r="P9" s="41">
        <v>0</v>
      </c>
      <c r="Q9" s="31"/>
      <c r="R9" s="41">
        <v>0</v>
      </c>
      <c r="S9" s="31"/>
      <c r="T9" s="41">
        <v>0</v>
      </c>
      <c r="U9" s="31"/>
      <c r="V9" s="41">
        <v>0</v>
      </c>
    </row>
    <row r="11" spans="2:22" ht="30">
      <c r="B11" s="32" t="s">
        <v>284</v>
      </c>
      <c r="C11" s="32"/>
      <c r="D11" s="32" t="s">
        <v>285</v>
      </c>
      <c r="E11" s="32"/>
      <c r="F11" s="32" t="s">
        <v>356</v>
      </c>
      <c r="G11" s="32"/>
      <c r="H11" s="32" t="s">
        <v>287</v>
      </c>
      <c r="I11" s="32"/>
      <c r="J11" s="32" t="s">
        <v>357</v>
      </c>
      <c r="K11" s="32"/>
      <c r="L11" s="32" t="s">
        <v>358</v>
      </c>
      <c r="M11" s="32"/>
      <c r="N11" s="32" t="s">
        <v>373</v>
      </c>
      <c r="O11" s="32"/>
      <c r="P11" s="32" t="s">
        <v>374</v>
      </c>
      <c r="Q11" s="32"/>
      <c r="R11" s="32" t="s">
        <v>375</v>
      </c>
      <c r="S11" s="32"/>
      <c r="T11" s="32" t="s">
        <v>300</v>
      </c>
      <c r="U11" s="32"/>
      <c r="V11" s="32" t="s">
        <v>376</v>
      </c>
    </row>
    <row r="12" spans="2:22" ht="84" customHeight="1"/>
    <row r="14" spans="2:22">
      <c r="B14" s="41">
        <v>0</v>
      </c>
      <c r="D14" s="41">
        <v>0</v>
      </c>
      <c r="F14" s="41">
        <v>0</v>
      </c>
      <c r="H14" s="41">
        <v>0</v>
      </c>
      <c r="J14" s="41">
        <v>0</v>
      </c>
      <c r="L14" s="41">
        <v>0</v>
      </c>
      <c r="N14" s="41">
        <v>0</v>
      </c>
      <c r="P14" s="41">
        <v>0</v>
      </c>
      <c r="R14" s="41">
        <v>0</v>
      </c>
      <c r="T14" s="41">
        <v>0</v>
      </c>
      <c r="V14" s="41">
        <v>0</v>
      </c>
    </row>
    <row r="18" spans="1:22" ht="30">
      <c r="B18" s="32" t="s">
        <v>293</v>
      </c>
      <c r="C18" s="32"/>
      <c r="D18" s="32" t="s">
        <v>294</v>
      </c>
      <c r="E18" s="32"/>
      <c r="F18" s="32" t="s">
        <v>295</v>
      </c>
      <c r="G18" s="32"/>
      <c r="H18" s="32" t="s">
        <v>377</v>
      </c>
      <c r="I18" s="32"/>
      <c r="J18" s="32" t="s">
        <v>359</v>
      </c>
      <c r="K18" s="32"/>
      <c r="L18" s="32" t="s">
        <v>348</v>
      </c>
      <c r="M18" s="32"/>
      <c r="N18" s="32" t="s">
        <v>344</v>
      </c>
      <c r="O18" s="32"/>
      <c r="P18" s="32" t="s">
        <v>297</v>
      </c>
      <c r="Q18" s="32"/>
      <c r="R18" s="32" t="s">
        <v>298</v>
      </c>
      <c r="S18" s="32"/>
      <c r="T18" s="32" t="s">
        <v>302</v>
      </c>
      <c r="U18" s="33"/>
    </row>
    <row r="19" spans="1:22" ht="84" customHeight="1"/>
    <row r="21" spans="1:22">
      <c r="B21" s="41">
        <v>0</v>
      </c>
      <c r="D21" s="41">
        <v>0</v>
      </c>
      <c r="F21" s="41">
        <v>0</v>
      </c>
      <c r="H21" s="41">
        <v>0</v>
      </c>
      <c r="J21" s="41">
        <v>0</v>
      </c>
      <c r="L21" s="41">
        <v>0</v>
      </c>
      <c r="N21" s="41">
        <v>0</v>
      </c>
      <c r="P21" s="41">
        <v>0</v>
      </c>
      <c r="R21" s="41">
        <v>0</v>
      </c>
      <c r="T21" s="41">
        <v>0</v>
      </c>
    </row>
    <row r="24" spans="1:22" ht="31.5" customHeight="1">
      <c r="B24" s="32" t="s">
        <v>345</v>
      </c>
      <c r="C24" s="32"/>
      <c r="D24" s="32" t="s">
        <v>346</v>
      </c>
      <c r="E24" s="32"/>
      <c r="F24" s="32" t="s">
        <v>360</v>
      </c>
      <c r="G24" s="32"/>
      <c r="H24" s="32" t="s">
        <v>352</v>
      </c>
      <c r="I24" s="33"/>
      <c r="K24" s="33"/>
      <c r="M24" s="33"/>
      <c r="O24" s="33"/>
      <c r="Q24" s="33"/>
      <c r="S24" s="33"/>
      <c r="U24" s="33"/>
    </row>
    <row r="25" spans="1:22" ht="84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4"/>
      <c r="M25" s="33"/>
      <c r="N25" s="34"/>
      <c r="O25" s="33"/>
      <c r="P25" s="34"/>
      <c r="Q25" s="33"/>
      <c r="S25" s="33"/>
      <c r="U25" s="33"/>
      <c r="V25" s="34"/>
    </row>
    <row r="27" spans="1:22">
      <c r="B27" s="41">
        <v>0</v>
      </c>
      <c r="D27" s="41">
        <v>0</v>
      </c>
      <c r="F27" s="41">
        <v>0</v>
      </c>
      <c r="H27" s="41">
        <v>0</v>
      </c>
    </row>
  </sheetData>
  <sheetProtection algorithmName="SHA-512" hashValue="X1qQ1kJRXNOKUq2CkRjP3OWWRSJo1gzDzJLzuhWX1AY9it7rMhUQoqhlE3lA36Ci+Pu33BvvOG99DLXsroTzlw==" saltValue="AlXlg9hsmIyPaAiohEC8ow==" spinCount="100000" sheet="1" objects="1" scenarios="1" selectLockedCells="1"/>
  <dataConsolidate/>
  <mergeCells count="2">
    <mergeCell ref="N1:P4"/>
    <mergeCell ref="R1:T1"/>
  </mergeCells>
  <dataValidations count="1">
    <dataValidation type="whole" allowBlank="1" showInputMessage="1" showErrorMessage="1" errorTitle="DATO INVALIDO" error="El valor debe de ser un numero entero" sqref="B9 D9 F9 H9 J9 L9 N9 P9 R9 T9 V9 B14 D14 F14 H14 J14 L14 N14 P14 R14 T14 V14 B21 D21 F21 H21 J21 L21 N21 P21 R21 T21 B27 D27 F27 H27" xr:uid="{CE26B25B-9AA4-46A7-9E11-FA91266608F4}">
      <formula1>0</formula1>
      <formula2>150</formula2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7</xdr:col>
                    <xdr:colOff>752475</xdr:colOff>
                    <xdr:row>2</xdr:row>
                    <xdr:rowOff>123825</xdr:rowOff>
                  </from>
                  <to>
                    <xdr:col>9</xdr:col>
                    <xdr:colOff>352425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7</xdr:col>
                    <xdr:colOff>752475</xdr:colOff>
                    <xdr:row>1</xdr:row>
                    <xdr:rowOff>47625</xdr:rowOff>
                  </from>
                  <to>
                    <xdr:col>9</xdr:col>
                    <xdr:colOff>342900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6" name="Button 85">
              <controlPr defaultSize="0" print="0" autoFill="0" autoPict="0" macro="[0]!GRABAR">
                <anchor moveWithCells="1">
                  <from>
                    <xdr:col>9</xdr:col>
                    <xdr:colOff>1038225</xdr:colOff>
                    <xdr:row>0</xdr:row>
                    <xdr:rowOff>152400</xdr:rowOff>
                  </from>
                  <to>
                    <xdr:col>11</xdr:col>
                    <xdr:colOff>390525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7" name="Button 86">
              <controlPr defaultSize="0" print="0" autoFill="0" autoPict="0" macro="[0]!Limpiar">
                <anchor moveWithCells="1">
                  <from>
                    <xdr:col>11</xdr:col>
                    <xdr:colOff>438150</xdr:colOff>
                    <xdr:row>0</xdr:row>
                    <xdr:rowOff>152400</xdr:rowOff>
                  </from>
                  <to>
                    <xdr:col>12</xdr:col>
                    <xdr:colOff>85725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8" name="Button 88">
              <controlPr defaultSize="0" print="0" autoFill="0" autoPict="0" macro="[0]!Catalogo">
                <anchor moveWithCells="1">
                  <from>
                    <xdr:col>16</xdr:col>
                    <xdr:colOff>142875</xdr:colOff>
                    <xdr:row>0</xdr:row>
                    <xdr:rowOff>152400</xdr:rowOff>
                  </from>
                  <to>
                    <xdr:col>17</xdr:col>
                    <xdr:colOff>1104900</xdr:colOff>
                    <xdr:row>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9" name="Button 89">
              <controlPr defaultSize="0" print="0" autoFill="0" autoPict="0" macro="[0]!confplacas">
                <anchor moveWithCells="1">
                  <from>
                    <xdr:col>17</xdr:col>
                    <xdr:colOff>1162050</xdr:colOff>
                    <xdr:row>0</xdr:row>
                    <xdr:rowOff>152400</xdr:rowOff>
                  </from>
                  <to>
                    <xdr:col>19</xdr:col>
                    <xdr:colOff>742950</xdr:colOff>
                    <xdr:row>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10" name="Check Box 90">
              <controlPr defaultSize="0" autoFill="0" autoLine="0" autoPict="0">
                <anchor moveWithCells="1">
                  <from>
                    <xdr:col>1</xdr:col>
                    <xdr:colOff>809625</xdr:colOff>
                    <xdr:row>8</xdr:row>
                    <xdr:rowOff>0</xdr:rowOff>
                  </from>
                  <to>
                    <xdr:col>2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11" name="Check Box 91">
              <controlPr defaultSize="0" autoFill="0" autoLine="0" autoPict="0">
                <anchor moveWithCells="1">
                  <from>
                    <xdr:col>3</xdr:col>
                    <xdr:colOff>809625</xdr:colOff>
                    <xdr:row>8</xdr:row>
                    <xdr:rowOff>0</xdr:rowOff>
                  </from>
                  <to>
                    <xdr:col>4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12" name="Check Box 93">
              <controlPr defaultSize="0" autoFill="0" autoLine="0" autoPict="0">
                <anchor moveWithCells="1">
                  <from>
                    <xdr:col>5</xdr:col>
                    <xdr:colOff>809625</xdr:colOff>
                    <xdr:row>8</xdr:row>
                    <xdr:rowOff>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13" name="Check Box 94">
              <controlPr defaultSize="0" autoFill="0" autoLine="0" autoPict="0">
                <anchor moveWithCells="1">
                  <from>
                    <xdr:col>7</xdr:col>
                    <xdr:colOff>809625</xdr:colOff>
                    <xdr:row>8</xdr:row>
                    <xdr:rowOff>0</xdr:rowOff>
                  </from>
                  <to>
                    <xdr:col>8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14" name="Check Box 95">
              <controlPr defaultSize="0" autoFill="0" autoLine="0" autoPict="0">
                <anchor moveWithCells="1">
                  <from>
                    <xdr:col>9</xdr:col>
                    <xdr:colOff>809625</xdr:colOff>
                    <xdr:row>8</xdr:row>
                    <xdr:rowOff>0</xdr:rowOff>
                  </from>
                  <to>
                    <xdr:col>10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15" name="Check Box 96">
              <controlPr defaultSize="0" autoFill="0" autoLine="0" autoPict="0">
                <anchor moveWithCells="1">
                  <from>
                    <xdr:col>11</xdr:col>
                    <xdr:colOff>809625</xdr:colOff>
                    <xdr:row>8</xdr:row>
                    <xdr:rowOff>0</xdr:rowOff>
                  </from>
                  <to>
                    <xdr:col>12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16" name="Check Box 97">
              <controlPr defaultSize="0" autoFill="0" autoLine="0" autoPict="0">
                <anchor moveWithCells="1">
                  <from>
                    <xdr:col>13</xdr:col>
                    <xdr:colOff>809625</xdr:colOff>
                    <xdr:row>8</xdr:row>
                    <xdr:rowOff>0</xdr:rowOff>
                  </from>
                  <to>
                    <xdr:col>14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17" name="Check Box 98">
              <controlPr defaultSize="0" autoFill="0" autoLine="0" autoPict="0">
                <anchor moveWithCells="1">
                  <from>
                    <xdr:col>15</xdr:col>
                    <xdr:colOff>809625</xdr:colOff>
                    <xdr:row>8</xdr:row>
                    <xdr:rowOff>0</xdr:rowOff>
                  </from>
                  <to>
                    <xdr:col>16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18" name="Check Box 99">
              <controlPr defaultSize="0" autoFill="0" autoLine="0" autoPict="0">
                <anchor moveWithCells="1">
                  <from>
                    <xdr:col>19</xdr:col>
                    <xdr:colOff>809625</xdr:colOff>
                    <xdr:row>8</xdr:row>
                    <xdr:rowOff>0</xdr:rowOff>
                  </from>
                  <to>
                    <xdr:col>20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9B4CA-6638-4BF2-A459-DAF5283FA7F1}">
  <sheetPr codeName="Hoja4"/>
  <dimension ref="A7:C50"/>
  <sheetViews>
    <sheetView workbookViewId="0"/>
  </sheetViews>
  <sheetFormatPr baseColWidth="10" defaultColWidth="11.42578125" defaultRowHeight="15"/>
  <cols>
    <col min="1" max="1" width="11.42578125" style="24"/>
    <col min="2" max="2" width="22.42578125" style="24" customWidth="1"/>
    <col min="3" max="3" width="54" style="25" customWidth="1"/>
    <col min="4" max="16384" width="11.42578125" style="24"/>
  </cols>
  <sheetData>
    <row r="7" spans="1:3" ht="40.5" customHeight="1">
      <c r="A7" s="26" t="s">
        <v>365</v>
      </c>
      <c r="B7" s="26" t="s">
        <v>366</v>
      </c>
      <c r="C7" s="27" t="s">
        <v>367</v>
      </c>
    </row>
    <row r="8" spans="1:3" ht="45" customHeight="1"/>
    <row r="9" spans="1:3" ht="45" customHeight="1"/>
    <row r="10" spans="1:3" ht="45" customHeight="1"/>
    <row r="11" spans="1:3" ht="45" customHeight="1"/>
    <row r="12" spans="1:3" ht="45" customHeight="1"/>
    <row r="13" spans="1:3" ht="45" customHeight="1"/>
    <row r="14" spans="1:3" ht="45" customHeight="1"/>
    <row r="15" spans="1:3" ht="45" customHeight="1"/>
    <row r="16" spans="1:3" ht="45" customHeight="1"/>
    <row r="17" ht="45" customHeight="1"/>
    <row r="18" ht="45" customHeight="1"/>
    <row r="19" ht="45" customHeight="1"/>
    <row r="20" ht="45" customHeight="1"/>
    <row r="21" ht="45" customHeight="1"/>
    <row r="22" ht="45" customHeight="1"/>
    <row r="23" ht="45" customHeight="1"/>
    <row r="24" ht="45" customHeight="1"/>
    <row r="25" ht="45" customHeight="1"/>
    <row r="26" ht="45" customHeight="1"/>
    <row r="27" ht="45" customHeight="1"/>
    <row r="28" ht="45" customHeight="1"/>
    <row r="29" ht="45" customHeight="1"/>
    <row r="30" ht="45" customHeight="1"/>
    <row r="31" ht="45" customHeight="1"/>
    <row r="32" ht="45" customHeight="1"/>
    <row r="33" ht="45" customHeight="1"/>
    <row r="34" ht="45" customHeight="1"/>
    <row r="35" ht="45" customHeight="1"/>
    <row r="36" ht="45" customHeight="1"/>
    <row r="37" ht="45" customHeight="1"/>
    <row r="38" ht="45" customHeight="1"/>
    <row r="39" ht="45" customHeight="1"/>
    <row r="40" ht="45" customHeight="1"/>
    <row r="41" ht="45" customHeight="1"/>
    <row r="42" ht="45" customHeight="1"/>
    <row r="43" ht="45" customHeight="1"/>
    <row r="44" ht="45" customHeight="1"/>
    <row r="45" ht="45" customHeight="1"/>
    <row r="46" ht="45" customHeight="1"/>
    <row r="47" ht="45" customHeight="1"/>
    <row r="48" ht="45" customHeight="1"/>
    <row r="49" ht="45" customHeight="1"/>
    <row r="50" ht="45" customHeight="1"/>
  </sheetData>
  <sheetProtection algorithmName="SHA-512" hashValue="Ovc7D+KUyP0zhZedeZNr/VS2hVQ6c51NchXDqejj6WhgVbMKBMdyvjbH2pE6J2+JOplrwcrCbwfxBDD+EqgMWw==" saltValue="L+NMkQTWvGmzzwL7aSEGSQ==" spinCount="100000" sheet="1" objects="1" scenarios="1"/>
  <sortState xmlns:xlrd2="http://schemas.microsoft.com/office/spreadsheetml/2017/richdata2" ref="A8:C145">
    <sortCondition ref="A8:A145"/>
  </sortState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Button 3">
              <controlPr defaultSize="0" print="0" autoFill="0" autoPict="0" macro="[0]!Limpiar">
                <anchor moveWithCells="1">
                  <from>
                    <xdr:col>3</xdr:col>
                    <xdr:colOff>85725</xdr:colOff>
                    <xdr:row>1</xdr:row>
                    <xdr:rowOff>66675</xdr:rowOff>
                  </from>
                  <to>
                    <xdr:col>4</xdr:col>
                    <xdr:colOff>381000</xdr:colOff>
                    <xdr:row>3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139</vt:i4>
      </vt:variant>
    </vt:vector>
  </HeadingPairs>
  <TitlesOfParts>
    <vt:vector size="143" baseType="lpstr">
      <vt:lpstr>LISTA ARTICULOS</vt:lpstr>
      <vt:lpstr>CONTROL</vt:lpstr>
      <vt:lpstr>COTIZADOR</vt:lpstr>
      <vt:lpstr>LISTADO</vt:lpstr>
      <vt:lpstr>_3584C</vt:lpstr>
      <vt:lpstr>_502E</vt:lpstr>
      <vt:lpstr>_503MS</vt:lpstr>
      <vt:lpstr>_504E</vt:lpstr>
      <vt:lpstr>_506L</vt:lpstr>
      <vt:lpstr>Blanco</vt:lpstr>
      <vt:lpstr>K4001_</vt:lpstr>
      <vt:lpstr>K4003_</vt:lpstr>
      <vt:lpstr>K4003C</vt:lpstr>
      <vt:lpstr>K4003CW</vt:lpstr>
      <vt:lpstr>K4004_</vt:lpstr>
      <vt:lpstr>K4005_</vt:lpstr>
      <vt:lpstr>K4027C</vt:lpstr>
      <vt:lpstr>K4027CW</vt:lpstr>
      <vt:lpstr>K4034_</vt:lpstr>
      <vt:lpstr>K4202F</vt:lpstr>
      <vt:lpstr>K4284P</vt:lpstr>
      <vt:lpstr>K4285C1</vt:lpstr>
      <vt:lpstr>K4285C2</vt:lpstr>
      <vt:lpstr>K4286C2</vt:lpstr>
      <vt:lpstr>K4287C2</vt:lpstr>
      <vt:lpstr>K4411_</vt:lpstr>
      <vt:lpstr>K4411C</vt:lpstr>
      <vt:lpstr>K4411CM2</vt:lpstr>
      <vt:lpstr>K4500C</vt:lpstr>
      <vt:lpstr>K4531C</vt:lpstr>
      <vt:lpstr>K4702_</vt:lpstr>
      <vt:lpstr>K4703_</vt:lpstr>
      <vt:lpstr>K4704_</vt:lpstr>
      <vt:lpstr>K4706_</vt:lpstr>
      <vt:lpstr>k4743v127t</vt:lpstr>
      <vt:lpstr>k4950_</vt:lpstr>
      <vt:lpstr>KA4802DA</vt:lpstr>
      <vt:lpstr>KA4802DG</vt:lpstr>
      <vt:lpstr>KA4802DM</vt:lpstr>
      <vt:lpstr>KA4802DW</vt:lpstr>
      <vt:lpstr>KA4802KG</vt:lpstr>
      <vt:lpstr>KA4802KM</vt:lpstr>
      <vt:lpstr>KA4802KW</vt:lpstr>
      <vt:lpstr>KA4802LG</vt:lpstr>
      <vt:lpstr>KA4802LM</vt:lpstr>
      <vt:lpstr>KA4802MM</vt:lpstr>
      <vt:lpstr>KA4802MW</vt:lpstr>
      <vt:lpstr>KA4802NG</vt:lpstr>
      <vt:lpstr>KA4802NW</vt:lpstr>
      <vt:lpstr>KA4802ZG</vt:lpstr>
      <vt:lpstr>KA4802ZM</vt:lpstr>
      <vt:lpstr>KA4802ZW</vt:lpstr>
      <vt:lpstr>KA4803DA</vt:lpstr>
      <vt:lpstr>KA4803DG</vt:lpstr>
      <vt:lpstr>KA4803DM</vt:lpstr>
      <vt:lpstr>KA4803DW</vt:lpstr>
      <vt:lpstr>KA4803KG</vt:lpstr>
      <vt:lpstr>KA4803KM</vt:lpstr>
      <vt:lpstr>KA4803KW</vt:lpstr>
      <vt:lpstr>KA4803LG</vt:lpstr>
      <vt:lpstr>KA4803LM</vt:lpstr>
      <vt:lpstr>KA4803MM</vt:lpstr>
      <vt:lpstr>KA4803MW</vt:lpstr>
      <vt:lpstr>KA4803NG</vt:lpstr>
      <vt:lpstr>KA4803NW</vt:lpstr>
      <vt:lpstr>KA4803ZG</vt:lpstr>
      <vt:lpstr>KA4803ZM</vt:lpstr>
      <vt:lpstr>KA4803ZW</vt:lpstr>
      <vt:lpstr>KG00</vt:lpstr>
      <vt:lpstr>KG01_</vt:lpstr>
      <vt:lpstr>KG07_</vt:lpstr>
      <vt:lpstr>KG08_</vt:lpstr>
      <vt:lpstr>KG10C</vt:lpstr>
      <vt:lpstr>KG12C</vt:lpstr>
      <vt:lpstr>KG14_</vt:lpstr>
      <vt:lpstr>KG19_</vt:lpstr>
      <vt:lpstr>KG30M2</vt:lpstr>
      <vt:lpstr>KG31_</vt:lpstr>
      <vt:lpstr>KG32_</vt:lpstr>
      <vt:lpstr>KG33_</vt:lpstr>
      <vt:lpstr>KG33M2</vt:lpstr>
      <vt:lpstr>KG40M2</vt:lpstr>
      <vt:lpstr>KG4126_</vt:lpstr>
      <vt:lpstr>KG4129_</vt:lpstr>
      <vt:lpstr>KG4185_</vt:lpstr>
      <vt:lpstr>KG4188_</vt:lpstr>
      <vt:lpstr>KG4188GFG6</vt:lpstr>
      <vt:lpstr>KG4258RJ11</vt:lpstr>
      <vt:lpstr>KG4279C6</vt:lpstr>
      <vt:lpstr>KG42M2</vt:lpstr>
      <vt:lpstr>KG43M2</vt:lpstr>
      <vt:lpstr>KG51_</vt:lpstr>
      <vt:lpstr>KG52_</vt:lpstr>
      <vt:lpstr>KM00</vt:lpstr>
      <vt:lpstr>KM01_</vt:lpstr>
      <vt:lpstr>KM07_</vt:lpstr>
      <vt:lpstr>KM08_</vt:lpstr>
      <vt:lpstr>KM10C</vt:lpstr>
      <vt:lpstr>KM12C</vt:lpstr>
      <vt:lpstr>KM14_</vt:lpstr>
      <vt:lpstr>KM19_</vt:lpstr>
      <vt:lpstr>KM30M2</vt:lpstr>
      <vt:lpstr>KM31_</vt:lpstr>
      <vt:lpstr>KM32_</vt:lpstr>
      <vt:lpstr>KM33_</vt:lpstr>
      <vt:lpstr>KM33M2</vt:lpstr>
      <vt:lpstr>KM40M2</vt:lpstr>
      <vt:lpstr>KM4126_</vt:lpstr>
      <vt:lpstr>KM4129_</vt:lpstr>
      <vt:lpstr>KM4185_</vt:lpstr>
      <vt:lpstr>KM4188_</vt:lpstr>
      <vt:lpstr>KM4188GFG6</vt:lpstr>
      <vt:lpstr>KM4258RJ11</vt:lpstr>
      <vt:lpstr>KM4279C6</vt:lpstr>
      <vt:lpstr>KM42M2</vt:lpstr>
      <vt:lpstr>KM43M2</vt:lpstr>
      <vt:lpstr>KM51_</vt:lpstr>
      <vt:lpstr>KM52_</vt:lpstr>
      <vt:lpstr>KW00</vt:lpstr>
      <vt:lpstr>KW01_</vt:lpstr>
      <vt:lpstr>KW07_</vt:lpstr>
      <vt:lpstr>KW08_</vt:lpstr>
      <vt:lpstr>KW10C</vt:lpstr>
      <vt:lpstr>KW12C</vt:lpstr>
      <vt:lpstr>KW14_</vt:lpstr>
      <vt:lpstr>KW19_</vt:lpstr>
      <vt:lpstr>KW30M2</vt:lpstr>
      <vt:lpstr>KW31_</vt:lpstr>
      <vt:lpstr>KW32_</vt:lpstr>
      <vt:lpstr>KW33_</vt:lpstr>
      <vt:lpstr>KW33M2</vt:lpstr>
      <vt:lpstr>KW40M2</vt:lpstr>
      <vt:lpstr>KW4126_</vt:lpstr>
      <vt:lpstr>KW4129_</vt:lpstr>
      <vt:lpstr>KW4185_</vt:lpstr>
      <vt:lpstr>KW4188_</vt:lpstr>
      <vt:lpstr>KW4188GFG6</vt:lpstr>
      <vt:lpstr>KW4258RJ11</vt:lpstr>
      <vt:lpstr>KW4279C6</vt:lpstr>
      <vt:lpstr>KW42M2</vt:lpstr>
      <vt:lpstr>KW43M2</vt:lpstr>
      <vt:lpstr>KW51_</vt:lpstr>
      <vt:lpstr>KW52_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ALFARO</dc:creator>
  <cp:lastModifiedBy>Jose ALFARO</cp:lastModifiedBy>
  <dcterms:created xsi:type="dcterms:W3CDTF">2021-09-06T16:45:55Z</dcterms:created>
  <dcterms:modified xsi:type="dcterms:W3CDTF">2022-02-09T01:12:42Z</dcterms:modified>
</cp:coreProperties>
</file>